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IVISÃO DE ORÇAMENTO\07-CONTRATAÇÃO INTEGRADA\03-Orçamento\Comarcas\P650 - republicação\5-IET\"/>
    </mc:Choice>
  </mc:AlternateContent>
  <bookViews>
    <workbookView xWindow="0" yWindow="0" windowWidth="28800" windowHeight="12300"/>
  </bookViews>
  <sheets>
    <sheet name="Orçamento Sintético" sheetId="1" r:id="rId1"/>
  </sheets>
  <definedNames>
    <definedName name="_xlnm.Print_Titles" localSheetId="0">'Orçamento Sintético'!$1:$5</definedName>
  </definedNames>
  <calcPr calcId="162913" iterateDelta="1E-4"/>
</workbook>
</file>

<file path=xl/calcChain.xml><?xml version="1.0" encoding="utf-8"?>
<calcChain xmlns="http://schemas.openxmlformats.org/spreadsheetml/2006/main">
  <c r="M216" i="1" l="1"/>
  <c r="N216" i="1" s="1"/>
  <c r="K216" i="1"/>
  <c r="J216" i="1"/>
  <c r="K215" i="1"/>
  <c r="J215" i="1"/>
  <c r="M215" i="1" s="1"/>
  <c r="N214" i="1"/>
  <c r="M214" i="1"/>
  <c r="L214" i="1" s="1"/>
  <c r="K214" i="1"/>
  <c r="J214" i="1"/>
  <c r="K213" i="1"/>
  <c r="J213" i="1"/>
  <c r="M213" i="1" s="1"/>
  <c r="K212" i="1"/>
  <c r="J212" i="1"/>
  <c r="M212" i="1" s="1"/>
  <c r="N211" i="1"/>
  <c r="M211" i="1"/>
  <c r="L211" i="1" s="1"/>
  <c r="K211" i="1"/>
  <c r="J211" i="1"/>
  <c r="K210" i="1"/>
  <c r="J210" i="1"/>
  <c r="M210" i="1" s="1"/>
  <c r="N209" i="1"/>
  <c r="M208" i="1"/>
  <c r="N208" i="1" s="1"/>
  <c r="K208" i="1"/>
  <c r="J208" i="1"/>
  <c r="K207" i="1"/>
  <c r="J207" i="1"/>
  <c r="M207" i="1" s="1"/>
  <c r="N206" i="1"/>
  <c r="M206" i="1"/>
  <c r="L206" i="1" s="1"/>
  <c r="K206" i="1"/>
  <c r="J206" i="1"/>
  <c r="N205" i="1"/>
  <c r="K204" i="1"/>
  <c r="J204" i="1"/>
  <c r="M204" i="1" s="1"/>
  <c r="M203" i="1"/>
  <c r="N203" i="1" s="1"/>
  <c r="K203" i="1"/>
  <c r="J203" i="1"/>
  <c r="K202" i="1"/>
  <c r="J202" i="1"/>
  <c r="M202" i="1" s="1"/>
  <c r="M201" i="1"/>
  <c r="L201" i="1" s="1"/>
  <c r="K201" i="1"/>
  <c r="J201" i="1"/>
  <c r="M200" i="1"/>
  <c r="N200" i="1" s="1"/>
  <c r="K200" i="1"/>
  <c r="J200" i="1"/>
  <c r="K199" i="1"/>
  <c r="J199" i="1"/>
  <c r="M199" i="1" s="1"/>
  <c r="N198" i="1"/>
  <c r="M198" i="1"/>
  <c r="L198" i="1" s="1"/>
  <c r="K198" i="1"/>
  <c r="J198" i="1"/>
  <c r="N197" i="1"/>
  <c r="K196" i="1"/>
  <c r="J196" i="1"/>
  <c r="M196" i="1" s="1"/>
  <c r="N195" i="1"/>
  <c r="N194" i="1"/>
  <c r="M194" i="1"/>
  <c r="L194" i="1" s="1"/>
  <c r="K194" i="1"/>
  <c r="J194" i="1"/>
  <c r="K193" i="1"/>
  <c r="J193" i="1"/>
  <c r="M193" i="1" s="1"/>
  <c r="K192" i="1"/>
  <c r="J192" i="1"/>
  <c r="M192" i="1" s="1"/>
  <c r="N191" i="1"/>
  <c r="M191" i="1"/>
  <c r="L191" i="1" s="1"/>
  <c r="K191" i="1"/>
  <c r="J191" i="1"/>
  <c r="N190" i="1"/>
  <c r="M189" i="1"/>
  <c r="N189" i="1" s="1"/>
  <c r="K189" i="1"/>
  <c r="J189" i="1"/>
  <c r="M188" i="1"/>
  <c r="N188" i="1" s="1"/>
  <c r="K188" i="1"/>
  <c r="J188" i="1"/>
  <c r="K187" i="1"/>
  <c r="J187" i="1"/>
  <c r="M187" i="1" s="1"/>
  <c r="N186" i="1"/>
  <c r="M186" i="1"/>
  <c r="L186" i="1" s="1"/>
  <c r="K186" i="1"/>
  <c r="J186" i="1"/>
  <c r="K185" i="1"/>
  <c r="J185" i="1"/>
  <c r="M185" i="1" s="1"/>
  <c r="K184" i="1"/>
  <c r="J184" i="1"/>
  <c r="M184" i="1" s="1"/>
  <c r="N183" i="1"/>
  <c r="M183" i="1"/>
  <c r="L183" i="1" s="1"/>
  <c r="K183" i="1"/>
  <c r="J183" i="1"/>
  <c r="K182" i="1"/>
  <c r="J182" i="1"/>
  <c r="M182" i="1" s="1"/>
  <c r="N181" i="1"/>
  <c r="M181" i="1"/>
  <c r="L181" i="1"/>
  <c r="K181" i="1"/>
  <c r="J181" i="1"/>
  <c r="K180" i="1"/>
  <c r="J180" i="1"/>
  <c r="M180" i="1" s="1"/>
  <c r="M179" i="1"/>
  <c r="N179" i="1" s="1"/>
  <c r="K179" i="1"/>
  <c r="J179" i="1"/>
  <c r="K178" i="1"/>
  <c r="J178" i="1"/>
  <c r="M178" i="1" s="1"/>
  <c r="M177" i="1"/>
  <c r="N177" i="1" s="1"/>
  <c r="K177" i="1"/>
  <c r="J177" i="1"/>
  <c r="N176" i="1"/>
  <c r="N175" i="1"/>
  <c r="M175" i="1"/>
  <c r="L175" i="1" s="1"/>
  <c r="K175" i="1"/>
  <c r="J175" i="1"/>
  <c r="K174" i="1"/>
  <c r="J174" i="1"/>
  <c r="M174" i="1" s="1"/>
  <c r="N173" i="1"/>
  <c r="N172" i="1"/>
  <c r="N171" i="1"/>
  <c r="M171" i="1"/>
  <c r="L171" i="1" s="1"/>
  <c r="K171" i="1"/>
  <c r="J171" i="1"/>
  <c r="K170" i="1"/>
  <c r="J170" i="1"/>
  <c r="M170" i="1" s="1"/>
  <c r="N169" i="1"/>
  <c r="M169" i="1"/>
  <c r="L169" i="1"/>
  <c r="K169" i="1"/>
  <c r="J169" i="1"/>
  <c r="K168" i="1"/>
  <c r="J168" i="1"/>
  <c r="M168" i="1" s="1"/>
  <c r="M167" i="1"/>
  <c r="N167" i="1" s="1"/>
  <c r="K167" i="1"/>
  <c r="J167" i="1"/>
  <c r="N166" i="1"/>
  <c r="K165" i="1"/>
  <c r="J165" i="1"/>
  <c r="M165" i="1" s="1"/>
  <c r="K164" i="1"/>
  <c r="J164" i="1"/>
  <c r="M164" i="1" s="1"/>
  <c r="N163" i="1"/>
  <c r="M163" i="1"/>
  <c r="L163" i="1" s="1"/>
  <c r="K163" i="1"/>
  <c r="J163" i="1"/>
  <c r="K162" i="1"/>
  <c r="J162" i="1"/>
  <c r="M162" i="1" s="1"/>
  <c r="N161" i="1"/>
  <c r="M161" i="1"/>
  <c r="L161" i="1"/>
  <c r="K161" i="1"/>
  <c r="J161" i="1"/>
  <c r="N160" i="1"/>
  <c r="K159" i="1"/>
  <c r="J159" i="1"/>
  <c r="M159" i="1" s="1"/>
  <c r="N158" i="1"/>
  <c r="M158" i="1"/>
  <c r="L158" i="1" s="1"/>
  <c r="K158" i="1"/>
  <c r="J158" i="1"/>
  <c r="K157" i="1"/>
  <c r="J157" i="1"/>
  <c r="M157" i="1" s="1"/>
  <c r="K156" i="1"/>
  <c r="J156" i="1"/>
  <c r="M156" i="1" s="1"/>
  <c r="N155" i="1"/>
  <c r="M155" i="1"/>
  <c r="L155" i="1" s="1"/>
  <c r="K155" i="1"/>
  <c r="J155" i="1"/>
  <c r="K154" i="1"/>
  <c r="J154" i="1"/>
  <c r="M154" i="1" s="1"/>
  <c r="N153" i="1"/>
  <c r="M152" i="1"/>
  <c r="N152" i="1" s="1"/>
  <c r="K152" i="1"/>
  <c r="J152" i="1"/>
  <c r="K151" i="1"/>
  <c r="J151" i="1"/>
  <c r="M151" i="1" s="1"/>
  <c r="N150" i="1"/>
  <c r="M150" i="1"/>
  <c r="L150" i="1" s="1"/>
  <c r="K150" i="1"/>
  <c r="J150" i="1"/>
  <c r="K149" i="1"/>
  <c r="J149" i="1"/>
  <c r="M149" i="1" s="1"/>
  <c r="N148" i="1"/>
  <c r="M147" i="1"/>
  <c r="N147" i="1" s="1"/>
  <c r="K147" i="1"/>
  <c r="J147" i="1"/>
  <c r="K146" i="1"/>
  <c r="J146" i="1"/>
  <c r="M146" i="1" s="1"/>
  <c r="M145" i="1"/>
  <c r="N145" i="1" s="1"/>
  <c r="K145" i="1"/>
  <c r="J145" i="1"/>
  <c r="M144" i="1"/>
  <c r="N144" i="1" s="1"/>
  <c r="K144" i="1"/>
  <c r="J144" i="1"/>
  <c r="K143" i="1"/>
  <c r="J143" i="1"/>
  <c r="M143" i="1" s="1"/>
  <c r="N142" i="1"/>
  <c r="M142" i="1"/>
  <c r="L142" i="1" s="1"/>
  <c r="K142" i="1"/>
  <c r="J142" i="1"/>
  <c r="K141" i="1"/>
  <c r="J141" i="1"/>
  <c r="M141" i="1" s="1"/>
  <c r="K140" i="1"/>
  <c r="J140" i="1"/>
  <c r="M140" i="1" s="1"/>
  <c r="N139" i="1"/>
  <c r="M139" i="1"/>
  <c r="L139" i="1" s="1"/>
  <c r="K139" i="1"/>
  <c r="J139" i="1"/>
  <c r="K138" i="1"/>
  <c r="J138" i="1"/>
  <c r="M138" i="1" s="1"/>
  <c r="N137" i="1"/>
  <c r="M137" i="1"/>
  <c r="L137" i="1"/>
  <c r="K137" i="1"/>
  <c r="J137" i="1"/>
  <c r="N136" i="1"/>
  <c r="M135" i="1"/>
  <c r="N135" i="1" s="1"/>
  <c r="K135" i="1"/>
  <c r="L135" i="1" s="1"/>
  <c r="J135" i="1"/>
  <c r="N134" i="1"/>
  <c r="M134" i="1"/>
  <c r="L134" i="1" s="1"/>
  <c r="K134" i="1"/>
  <c r="J134" i="1"/>
  <c r="M133" i="1"/>
  <c r="N133" i="1" s="1"/>
  <c r="K133" i="1"/>
  <c r="J133" i="1"/>
  <c r="N132" i="1"/>
  <c r="M132" i="1"/>
  <c r="L132" i="1"/>
  <c r="K132" i="1"/>
  <c r="J132" i="1"/>
  <c r="N131" i="1"/>
  <c r="M131" i="1"/>
  <c r="L131" i="1" s="1"/>
  <c r="K131" i="1"/>
  <c r="J131" i="1"/>
  <c r="M130" i="1"/>
  <c r="N130" i="1" s="1"/>
  <c r="L130" i="1"/>
  <c r="K130" i="1"/>
  <c r="J130" i="1"/>
  <c r="N129" i="1"/>
  <c r="M129" i="1"/>
  <c r="L129" i="1" s="1"/>
  <c r="K129" i="1"/>
  <c r="J129" i="1"/>
  <c r="N128" i="1"/>
  <c r="K127" i="1"/>
  <c r="J127" i="1"/>
  <c r="M127" i="1" s="1"/>
  <c r="N126" i="1"/>
  <c r="M126" i="1"/>
  <c r="L126" i="1" s="1"/>
  <c r="K126" i="1"/>
  <c r="J126" i="1"/>
  <c r="K125" i="1"/>
  <c r="J125" i="1"/>
  <c r="M125" i="1" s="1"/>
  <c r="N124" i="1"/>
  <c r="M123" i="1"/>
  <c r="N123" i="1" s="1"/>
  <c r="K123" i="1"/>
  <c r="J123" i="1"/>
  <c r="N122" i="1"/>
  <c r="M122" i="1"/>
  <c r="L122" i="1" s="1"/>
  <c r="K122" i="1"/>
  <c r="J122" i="1"/>
  <c r="N121" i="1"/>
  <c r="K120" i="1"/>
  <c r="J120" i="1"/>
  <c r="M120" i="1" s="1"/>
  <c r="N119" i="1"/>
  <c r="M119" i="1"/>
  <c r="L119" i="1" s="1"/>
  <c r="K119" i="1"/>
  <c r="J119" i="1"/>
  <c r="K118" i="1"/>
  <c r="J118" i="1"/>
  <c r="M118" i="1" s="1"/>
  <c r="N117" i="1"/>
  <c r="M117" i="1"/>
  <c r="L117" i="1" s="1"/>
  <c r="K117" i="1"/>
  <c r="J117" i="1"/>
  <c r="K116" i="1"/>
  <c r="J116" i="1"/>
  <c r="M116" i="1" s="1"/>
  <c r="M115" i="1"/>
  <c r="N115" i="1" s="1"/>
  <c r="K115" i="1"/>
  <c r="J115" i="1"/>
  <c r="N114" i="1"/>
  <c r="M114" i="1"/>
  <c r="L114" i="1" s="1"/>
  <c r="K114" i="1"/>
  <c r="J114" i="1"/>
  <c r="M113" i="1"/>
  <c r="N113" i="1" s="1"/>
  <c r="K113" i="1"/>
  <c r="J113" i="1"/>
  <c r="N112" i="1"/>
  <c r="M112" i="1"/>
  <c r="L112" i="1" s="1"/>
  <c r="K112" i="1"/>
  <c r="J112" i="1"/>
  <c r="N111" i="1"/>
  <c r="K110" i="1"/>
  <c r="J110" i="1"/>
  <c r="M110" i="1" s="1"/>
  <c r="N109" i="1"/>
  <c r="M109" i="1"/>
  <c r="L109" i="1" s="1"/>
  <c r="K109" i="1"/>
  <c r="J109" i="1"/>
  <c r="K108" i="1"/>
  <c r="J108" i="1"/>
  <c r="M108" i="1" s="1"/>
  <c r="M107" i="1"/>
  <c r="N107" i="1" s="1"/>
  <c r="K107" i="1"/>
  <c r="J107" i="1"/>
  <c r="N106" i="1"/>
  <c r="M106" i="1"/>
  <c r="L106" i="1" s="1"/>
  <c r="K106" i="1"/>
  <c r="J106" i="1"/>
  <c r="M105" i="1"/>
  <c r="N105" i="1" s="1"/>
  <c r="K105" i="1"/>
  <c r="J105" i="1"/>
  <c r="N104" i="1"/>
  <c r="M104" i="1"/>
  <c r="L104" i="1" s="1"/>
  <c r="K104" i="1"/>
  <c r="J104" i="1"/>
  <c r="K103" i="1"/>
  <c r="J103" i="1"/>
  <c r="M103" i="1" s="1"/>
  <c r="N102" i="1"/>
  <c r="M102" i="1"/>
  <c r="L102" i="1" s="1"/>
  <c r="K102" i="1"/>
  <c r="J102" i="1"/>
  <c r="K101" i="1"/>
  <c r="J101" i="1"/>
  <c r="M101" i="1" s="1"/>
  <c r="N100" i="1"/>
  <c r="N99" i="1"/>
  <c r="N98" i="1"/>
  <c r="M98" i="1"/>
  <c r="L98" i="1" s="1"/>
  <c r="K98" i="1"/>
  <c r="J98" i="1"/>
  <c r="K97" i="1"/>
  <c r="J97" i="1"/>
  <c r="M97" i="1" s="1"/>
  <c r="N96" i="1"/>
  <c r="M95" i="1"/>
  <c r="N95" i="1" s="1"/>
  <c r="K95" i="1"/>
  <c r="J95" i="1"/>
  <c r="N94" i="1"/>
  <c r="M94" i="1"/>
  <c r="L94" i="1" s="1"/>
  <c r="K94" i="1"/>
  <c r="J94" i="1"/>
  <c r="M93" i="1"/>
  <c r="N93" i="1" s="1"/>
  <c r="K93" i="1"/>
  <c r="J93" i="1"/>
  <c r="M92" i="1"/>
  <c r="N92" i="1" s="1"/>
  <c r="K92" i="1"/>
  <c r="J92" i="1"/>
  <c r="K91" i="1"/>
  <c r="J91" i="1"/>
  <c r="M91" i="1" s="1"/>
  <c r="N90" i="1"/>
  <c r="M90" i="1"/>
  <c r="L90" i="1" s="1"/>
  <c r="K90" i="1"/>
  <c r="J90" i="1"/>
  <c r="K89" i="1"/>
  <c r="J89" i="1"/>
  <c r="M89" i="1" s="1"/>
  <c r="K88" i="1"/>
  <c r="J88" i="1"/>
  <c r="M88" i="1" s="1"/>
  <c r="N87" i="1"/>
  <c r="M87" i="1"/>
  <c r="L87" i="1" s="1"/>
  <c r="K87" i="1"/>
  <c r="J87" i="1"/>
  <c r="K86" i="1"/>
  <c r="J86" i="1"/>
  <c r="M86" i="1" s="1"/>
  <c r="N85" i="1"/>
  <c r="M85" i="1"/>
  <c r="L85" i="1"/>
  <c r="K85" i="1"/>
  <c r="J85" i="1"/>
  <c r="K84" i="1"/>
  <c r="J84" i="1"/>
  <c r="M84" i="1" s="1"/>
  <c r="M83" i="1"/>
  <c r="N83" i="1" s="1"/>
  <c r="K83" i="1"/>
  <c r="J83" i="1"/>
  <c r="N82" i="1"/>
  <c r="M82" i="1"/>
  <c r="L82" i="1" s="1"/>
  <c r="K82" i="1"/>
  <c r="J82" i="1"/>
  <c r="M81" i="1"/>
  <c r="N81" i="1" s="1"/>
  <c r="K81" i="1"/>
  <c r="J81" i="1"/>
  <c r="M80" i="1"/>
  <c r="N80" i="1" s="1"/>
  <c r="K80" i="1"/>
  <c r="J80" i="1"/>
  <c r="K79" i="1"/>
  <c r="J79" i="1"/>
  <c r="M79" i="1" s="1"/>
  <c r="N78" i="1"/>
  <c r="N77" i="1"/>
  <c r="M77" i="1"/>
  <c r="L77" i="1"/>
  <c r="K77" i="1"/>
  <c r="J77" i="1"/>
  <c r="K76" i="1"/>
  <c r="J76" i="1"/>
  <c r="M76" i="1" s="1"/>
  <c r="N75" i="1"/>
  <c r="N74" i="1"/>
  <c r="M74" i="1"/>
  <c r="L74" i="1" s="1"/>
  <c r="K74" i="1"/>
  <c r="J74" i="1"/>
  <c r="K73" i="1"/>
  <c r="J73" i="1"/>
  <c r="M73" i="1" s="1"/>
  <c r="K72" i="1"/>
  <c r="J72" i="1"/>
  <c r="M72" i="1" s="1"/>
  <c r="N71" i="1"/>
  <c r="M71" i="1"/>
  <c r="L71" i="1" s="1"/>
  <c r="K71" i="1"/>
  <c r="J71" i="1"/>
  <c r="K70" i="1"/>
  <c r="J70" i="1"/>
  <c r="M70" i="1" s="1"/>
  <c r="N69" i="1"/>
  <c r="M68" i="1"/>
  <c r="N68" i="1" s="1"/>
  <c r="K68" i="1"/>
  <c r="J68" i="1"/>
  <c r="N67" i="1"/>
  <c r="K66" i="1"/>
  <c r="J66" i="1"/>
  <c r="M66" i="1" s="1"/>
  <c r="N65" i="1"/>
  <c r="M65" i="1"/>
  <c r="L65" i="1"/>
  <c r="K65" i="1"/>
  <c r="J65" i="1"/>
  <c r="K64" i="1"/>
  <c r="J64" i="1"/>
  <c r="M64" i="1" s="1"/>
  <c r="N63" i="1"/>
  <c r="N62" i="1"/>
  <c r="M62" i="1"/>
  <c r="L62" i="1" s="1"/>
  <c r="K62" i="1"/>
  <c r="J62" i="1"/>
  <c r="K61" i="1"/>
  <c r="J61" i="1"/>
  <c r="M61" i="1" s="1"/>
  <c r="N60" i="1"/>
  <c r="M59" i="1"/>
  <c r="N59" i="1" s="1"/>
  <c r="K59" i="1"/>
  <c r="J59" i="1"/>
  <c r="N58" i="1"/>
  <c r="M58" i="1"/>
  <c r="L58" i="1" s="1"/>
  <c r="K58" i="1"/>
  <c r="J58" i="1"/>
  <c r="M57" i="1"/>
  <c r="N57" i="1" s="1"/>
  <c r="K57" i="1"/>
  <c r="J57" i="1"/>
  <c r="N56" i="1"/>
  <c r="N55" i="1"/>
  <c r="M55" i="1"/>
  <c r="L55" i="1" s="1"/>
  <c r="K55" i="1"/>
  <c r="J55" i="1"/>
  <c r="K54" i="1"/>
  <c r="J54" i="1"/>
  <c r="M54" i="1" s="1"/>
  <c r="N53" i="1"/>
  <c r="M53" i="1"/>
  <c r="L53" i="1"/>
  <c r="K53" i="1"/>
  <c r="J53" i="1"/>
  <c r="N52" i="1"/>
  <c r="K51" i="1"/>
  <c r="J51" i="1"/>
  <c r="M51" i="1" s="1"/>
  <c r="N50" i="1"/>
  <c r="M50" i="1"/>
  <c r="L50" i="1" s="1"/>
  <c r="K50" i="1"/>
  <c r="J50" i="1"/>
  <c r="K49" i="1"/>
  <c r="J49" i="1"/>
  <c r="M49" i="1" s="1"/>
  <c r="N48" i="1"/>
  <c r="N47" i="1"/>
  <c r="N46" i="1"/>
  <c r="M46" i="1"/>
  <c r="L46" i="1" s="1"/>
  <c r="K46" i="1"/>
  <c r="J46" i="1"/>
  <c r="K45" i="1"/>
  <c r="J45" i="1"/>
  <c r="M45" i="1" s="1"/>
  <c r="N44" i="1"/>
  <c r="M43" i="1"/>
  <c r="N43" i="1" s="1"/>
  <c r="K43" i="1"/>
  <c r="J43" i="1"/>
  <c r="N42" i="1"/>
  <c r="M42" i="1"/>
  <c r="L42" i="1" s="1"/>
  <c r="K42" i="1"/>
  <c r="J42" i="1"/>
  <c r="M41" i="1"/>
  <c r="N41" i="1" s="1"/>
  <c r="K41" i="1"/>
  <c r="J41" i="1"/>
  <c r="M40" i="1"/>
  <c r="N40" i="1" s="1"/>
  <c r="K40" i="1"/>
  <c r="J40" i="1"/>
  <c r="K39" i="1"/>
  <c r="J39" i="1"/>
  <c r="M39" i="1" s="1"/>
  <c r="N38" i="1"/>
  <c r="M38" i="1"/>
  <c r="L38" i="1" s="1"/>
  <c r="K38" i="1"/>
  <c r="J38" i="1"/>
  <c r="N37" i="1"/>
  <c r="M37" i="1"/>
  <c r="L37" i="1"/>
  <c r="K37" i="1"/>
  <c r="J37" i="1"/>
  <c r="N36" i="1"/>
  <c r="N35" i="1"/>
  <c r="N34" i="1"/>
  <c r="M34" i="1"/>
  <c r="L34" i="1" s="1"/>
  <c r="K34" i="1"/>
  <c r="J34" i="1"/>
  <c r="K33" i="1"/>
  <c r="J33" i="1"/>
  <c r="M33" i="1" s="1"/>
  <c r="K32" i="1"/>
  <c r="J32" i="1"/>
  <c r="M32" i="1" s="1"/>
  <c r="N31" i="1"/>
  <c r="M31" i="1"/>
  <c r="L31" i="1" s="1"/>
  <c r="K31" i="1"/>
  <c r="J31" i="1"/>
  <c r="K30" i="1"/>
  <c r="J30" i="1"/>
  <c r="M30" i="1" s="1"/>
  <c r="N29" i="1"/>
  <c r="M29" i="1"/>
  <c r="L29" i="1"/>
  <c r="K29" i="1"/>
  <c r="J29" i="1"/>
  <c r="N28" i="1"/>
  <c r="K27" i="1"/>
  <c r="J27" i="1"/>
  <c r="M27" i="1" s="1"/>
  <c r="N26" i="1"/>
  <c r="M26" i="1"/>
  <c r="L26" i="1" s="1"/>
  <c r="K26" i="1"/>
  <c r="J26" i="1"/>
  <c r="N25" i="1"/>
  <c r="K24" i="1"/>
  <c r="J24" i="1"/>
  <c r="M24" i="1" s="1"/>
  <c r="M23" i="1"/>
  <c r="N23" i="1" s="1"/>
  <c r="K23" i="1"/>
  <c r="J23" i="1"/>
  <c r="N22" i="1"/>
  <c r="M22" i="1"/>
  <c r="L22" i="1" s="1"/>
  <c r="K22" i="1"/>
  <c r="J22" i="1"/>
  <c r="M21" i="1"/>
  <c r="N21" i="1" s="1"/>
  <c r="K21" i="1"/>
  <c r="J21" i="1"/>
  <c r="N20" i="1"/>
  <c r="N19" i="1"/>
  <c r="M19" i="1"/>
  <c r="L19" i="1" s="1"/>
  <c r="K19" i="1"/>
  <c r="J19" i="1"/>
  <c r="N18" i="1"/>
  <c r="M17" i="1"/>
  <c r="N17" i="1" s="1"/>
  <c r="K17" i="1"/>
  <c r="J17" i="1"/>
  <c r="M16" i="1"/>
  <c r="N16" i="1" s="1"/>
  <c r="K16" i="1"/>
  <c r="J16" i="1"/>
  <c r="N15" i="1"/>
  <c r="M15" i="1"/>
  <c r="K15" i="1"/>
  <c r="L15" i="1" s="1"/>
  <c r="J15" i="1"/>
  <c r="N14" i="1"/>
  <c r="M14" i="1"/>
  <c r="L14" i="1" s="1"/>
  <c r="K14" i="1"/>
  <c r="J14" i="1"/>
  <c r="N13" i="1"/>
  <c r="K12" i="1"/>
  <c r="J12" i="1"/>
  <c r="M12" i="1" s="1"/>
  <c r="M11" i="1"/>
  <c r="N11" i="1" s="1"/>
  <c r="K11" i="1"/>
  <c r="J11" i="1"/>
  <c r="N10" i="1"/>
  <c r="M10" i="1"/>
  <c r="L10" i="1" s="1"/>
  <c r="K10" i="1"/>
  <c r="J10" i="1"/>
  <c r="M9" i="1"/>
  <c r="N9" i="1" s="1"/>
  <c r="K9" i="1"/>
  <c r="J9" i="1"/>
  <c r="M8" i="1"/>
  <c r="N8" i="1" s="1"/>
  <c r="K8" i="1"/>
  <c r="J8" i="1"/>
  <c r="N7" i="1"/>
  <c r="N6" i="1"/>
  <c r="N27" i="1" l="1"/>
  <c r="L27" i="1"/>
  <c r="N64" i="1"/>
  <c r="L64" i="1"/>
  <c r="N45" i="1"/>
  <c r="L45" i="1"/>
  <c r="N79" i="1"/>
  <c r="L79" i="1"/>
  <c r="N91" i="1"/>
  <c r="L91" i="1"/>
  <c r="N101" i="1"/>
  <c r="L101" i="1"/>
  <c r="N146" i="1"/>
  <c r="L146" i="1"/>
  <c r="N151" i="1"/>
  <c r="L151" i="1"/>
  <c r="N156" i="1"/>
  <c r="L156" i="1"/>
  <c r="N165" i="1"/>
  <c r="L165" i="1"/>
  <c r="N180" i="1"/>
  <c r="L180" i="1"/>
  <c r="N193" i="1"/>
  <c r="L193" i="1"/>
  <c r="N213" i="1"/>
  <c r="L213" i="1"/>
  <c r="N32" i="1"/>
  <c r="L32" i="1"/>
  <c r="N70" i="1"/>
  <c r="L70" i="1"/>
  <c r="N170" i="1"/>
  <c r="L170" i="1"/>
  <c r="N184" i="1"/>
  <c r="L184" i="1"/>
  <c r="N51" i="1"/>
  <c r="L51" i="1"/>
  <c r="N127" i="1"/>
  <c r="L127" i="1"/>
  <c r="N138" i="1"/>
  <c r="L138" i="1"/>
  <c r="N157" i="1"/>
  <c r="L157" i="1"/>
  <c r="L199" i="1"/>
  <c r="N199" i="1"/>
  <c r="N33" i="1"/>
  <c r="L33" i="1"/>
  <c r="N84" i="1"/>
  <c r="L84" i="1"/>
  <c r="N118" i="1"/>
  <c r="L118" i="1"/>
  <c r="N185" i="1"/>
  <c r="L185" i="1"/>
  <c r="N204" i="1"/>
  <c r="L204" i="1"/>
  <c r="N24" i="1"/>
  <c r="L24" i="1"/>
  <c r="N61" i="1"/>
  <c r="L61" i="1"/>
  <c r="N76" i="1"/>
  <c r="L76" i="1"/>
  <c r="N88" i="1"/>
  <c r="L88" i="1"/>
  <c r="N97" i="1"/>
  <c r="L97" i="1"/>
  <c r="N110" i="1"/>
  <c r="L110" i="1"/>
  <c r="N143" i="1"/>
  <c r="L143" i="1"/>
  <c r="N162" i="1"/>
  <c r="L162" i="1"/>
  <c r="N210" i="1"/>
  <c r="L210" i="1"/>
  <c r="N66" i="1"/>
  <c r="L66" i="1"/>
  <c r="N89" i="1"/>
  <c r="L89" i="1"/>
  <c r="N103" i="1"/>
  <c r="L103" i="1"/>
  <c r="N149" i="1"/>
  <c r="L149" i="1"/>
  <c r="N154" i="1"/>
  <c r="L154" i="1"/>
  <c r="N168" i="1"/>
  <c r="L168" i="1"/>
  <c r="N215" i="1"/>
  <c r="L215" i="1"/>
  <c r="N12" i="1"/>
  <c r="L12" i="1"/>
  <c r="N30" i="1"/>
  <c r="L30" i="1"/>
  <c r="N72" i="1"/>
  <c r="L72" i="1"/>
  <c r="N178" i="1"/>
  <c r="L178" i="1"/>
  <c r="N182" i="1"/>
  <c r="L182" i="1"/>
  <c r="N196" i="1"/>
  <c r="L196" i="1"/>
  <c r="N39" i="1"/>
  <c r="L39" i="1"/>
  <c r="N49" i="1"/>
  <c r="L49" i="1"/>
  <c r="N125" i="1"/>
  <c r="L125" i="1"/>
  <c r="N140" i="1"/>
  <c r="L140" i="1"/>
  <c r="N159" i="1"/>
  <c r="L159" i="1"/>
  <c r="N73" i="1"/>
  <c r="L73" i="1"/>
  <c r="N116" i="1"/>
  <c r="L116" i="1"/>
  <c r="N120" i="1"/>
  <c r="L120" i="1"/>
  <c r="N174" i="1"/>
  <c r="L174" i="1"/>
  <c r="L187" i="1"/>
  <c r="N187" i="1"/>
  <c r="N54" i="1"/>
  <c r="L54" i="1"/>
  <c r="N86" i="1"/>
  <c r="L86" i="1"/>
  <c r="N108" i="1"/>
  <c r="L108" i="1"/>
  <c r="N141" i="1"/>
  <c r="L141" i="1"/>
  <c r="N164" i="1"/>
  <c r="L164" i="1"/>
  <c r="N192" i="1"/>
  <c r="L192" i="1"/>
  <c r="N202" i="1"/>
  <c r="L202" i="1"/>
  <c r="L207" i="1"/>
  <c r="N207" i="1"/>
  <c r="N212" i="1"/>
  <c r="L212" i="1"/>
  <c r="N201" i="1"/>
  <c r="L11" i="1"/>
  <c r="L23" i="1"/>
  <c r="L43" i="1"/>
  <c r="L59" i="1"/>
  <c r="L83" i="1"/>
  <c r="L95" i="1"/>
  <c r="L107" i="1"/>
  <c r="L115" i="1"/>
  <c r="L123" i="1"/>
  <c r="L147" i="1"/>
  <c r="L167" i="1"/>
  <c r="L179" i="1"/>
  <c r="L203" i="1"/>
  <c r="L9" i="1"/>
  <c r="L17" i="1"/>
  <c r="L21" i="1"/>
  <c r="L41" i="1"/>
  <c r="L57" i="1"/>
  <c r="L81" i="1"/>
  <c r="L93" i="1"/>
  <c r="L105" i="1"/>
  <c r="L113" i="1"/>
  <c r="L145" i="1"/>
  <c r="L177" i="1"/>
  <c r="L189" i="1"/>
  <c r="L133" i="1"/>
  <c r="L8" i="1"/>
  <c r="L16" i="1"/>
  <c r="L40" i="1"/>
  <c r="L68" i="1"/>
  <c r="L80" i="1"/>
  <c r="L92" i="1"/>
  <c r="L144" i="1"/>
  <c r="L152" i="1"/>
  <c r="L188" i="1"/>
  <c r="L200" i="1"/>
  <c r="L208" i="1"/>
  <c r="L216" i="1"/>
</calcChain>
</file>

<file path=xl/sharedStrings.xml><?xml version="1.0" encoding="utf-8"?>
<sst xmlns="http://schemas.openxmlformats.org/spreadsheetml/2006/main" count="968" uniqueCount="622">
  <si>
    <t>Obra</t>
  </si>
  <si>
    <t>Bancos</t>
  </si>
  <si>
    <t>B.D.I.</t>
  </si>
  <si>
    <t>Encargos Sociais</t>
  </si>
  <si>
    <t>Orçamento Sintético do P650 - Iretama</t>
  </si>
  <si>
    <t xml:space="preserve">SINAPI - 09/2024 - Paraná
SBC - 10/2024 - Paraná
SICRO3 - 07/2024 - Paraná
ORSE - 07/2024 - Sergipe
SEINFRA - 028 - Ceará
SETOP - 07/2024 - Minas Gerais
SIURB - 07/2024 - São Paulo
AGESUL - 06/2024 - Mato Grosso do Sul
</t>
  </si>
  <si>
    <t>23,54%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</si>
  <si>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</si>
  <si>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</si>
  <si>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</si>
  <si>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</si>
  <si>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</si>
  <si>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</si>
  <si>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</si>
  <si>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</si>
  <si>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</si>
  <si>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</si>
  <si>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</si>
  <si>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</si>
  <si>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</si>
  <si>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</si>
  <si>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</si>
  <si>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FUNDAÇÕES E ESTRUTURAS</t>
  </si>
  <si>
    <t xml:space="preserve"> 1.1 </t>
  </si>
  <si>
    <t>ESTACAS</t>
  </si>
  <si>
    <t xml:space="preserve"> 1.1.1 </t>
  </si>
  <si>
    <t xml:space="preserve"> P650-FUN-001 </t>
  </si>
  <si>
    <t>Próprio</t>
  </si>
  <si>
    <t>ESTACA ESCAVADA MECANICAMENTE, SEM FLUIDO ESTABILIZANTE, COM 30CM DE DIÂMETRO, EXCLUSO CONCRETO E ARMADURA, ADAPTADO SINAPI 100897</t>
  </si>
  <si>
    <t>M</t>
  </si>
  <si>
    <t xml:space="preserve"> 1.1.2 </t>
  </si>
  <si>
    <t xml:space="preserve"> 00038406 </t>
  </si>
  <si>
    <t>SINAPI</t>
  </si>
  <si>
    <t>CONCRETO USINADO BOMBEAVEL, CLASSE DE RESISTENCIA C30, COM BRITA 0 E 1, SLUMP = 130 +/- 20 MM, EXCLUI SERVICO DE BOMBEAMENTO (NBR 8953)</t>
  </si>
  <si>
    <t>m³</t>
  </si>
  <si>
    <t xml:space="preserve"> 1.1.3 </t>
  </si>
  <si>
    <t xml:space="preserve"> 103673 </t>
  </si>
  <si>
    <t>LANÇAMENTO COM USO DE BOMBA, ADENSAMENTO E ACABAMENTO DE CONCRETO EM ESTRUTURAS. AF_02/2022</t>
  </si>
  <si>
    <t xml:space="preserve"> 1.1.4 </t>
  </si>
  <si>
    <t xml:space="preserve"> 92804 </t>
  </si>
  <si>
    <t>CORTE E DOBRA DE AÇO CA-50, DIÂMETRO DE 12,5 MM. AF_06/2022</t>
  </si>
  <si>
    <t>KG</t>
  </si>
  <si>
    <t xml:space="preserve"> 1.1.5 </t>
  </si>
  <si>
    <t xml:space="preserve"> 92800 </t>
  </si>
  <si>
    <t>CORTE E DOBRA DE AÇO CA-60, DIÂMETRO DE 5,0 MM. AF_06/2022</t>
  </si>
  <si>
    <t xml:space="preserve"> 1.2 </t>
  </si>
  <si>
    <t>BLOCOS</t>
  </si>
  <si>
    <t xml:space="preserve"> 1.2.1 </t>
  </si>
  <si>
    <t xml:space="preserve"> 96531 </t>
  </si>
  <si>
    <t>FABRICAÇÃO, MONTAGEM E DESMONTAGEM DE FÔRMA PARA BLOCO DE COROAMENTO, EM MADEIRA SERRADA, E=25 MM, 2 UTILIZAÇÕES. AF_01/2024</t>
  </si>
  <si>
    <t>m²</t>
  </si>
  <si>
    <t xml:space="preserve"> 1.2.2 </t>
  </si>
  <si>
    <t xml:space="preserve"> 1.2.3 </t>
  </si>
  <si>
    <t xml:space="preserve"> 1.2.4 </t>
  </si>
  <si>
    <t xml:space="preserve"> 1.3 </t>
  </si>
  <si>
    <t>ESCADAS METÁLICAS</t>
  </si>
  <si>
    <t xml:space="preserve"> 1.3.1 </t>
  </si>
  <si>
    <t xml:space="preserve"> P650-MET-001 </t>
  </si>
  <si>
    <t>Escada de marinheiro metálica, composta por degraus em barra redonda Ø = 3/4” e estrutura vertical em barra chata 50,8 x 6,3cm. Fixação em parede de concreto por meio de chumbador 1/2” x 75mm, do tipo Walsywa ou similar técnico. Devem ser aplicadas duas demãos de fundo anticorrosivo e duas demãos de pintura esmalte sintético grafite suvinil ou similar equivalente. - ADAPTADO ORSE 8539</t>
  </si>
  <si>
    <t xml:space="preserve"> 2 </t>
  </si>
  <si>
    <t>PAREDES E DIVISÓRIAS</t>
  </si>
  <si>
    <t xml:space="preserve"> 2.1 </t>
  </si>
  <si>
    <t xml:space="preserve"> P650-PAR-001 </t>
  </si>
  <si>
    <t>DIVISÓRIAS PREMIUM - Painéis em MDF ou MDP com no mínimo 15mm, acabamento BP (baixa pressão), cor Canela - Arauco - índice de propagação de chamas: médio 125 determinado pela equação Ip = Pc x Q de acordo com a ABNT NBR 9442 Espessura mínima do sistema 85 mm e altura dos painéis 2700 mm - Modulação 900 mm Montantes em alumínio anodizado natural acetinado, guias de piso com altura mínima de 50 mm Tratamento acústico com espessura: a) Mínima de 15 mm superior a espessura ao do montante para materiais adensáveis e b) mínima ao do montante para materiais não adensáveis- Fita de isolamento acústico (Banda Acústica) em todo o perímetro do painel - Laudo de atenuação</t>
  </si>
  <si>
    <t xml:space="preserve"> 2.2 </t>
  </si>
  <si>
    <t xml:space="preserve"> P650-PAR-003 </t>
  </si>
  <si>
    <t>DIVISÓRIAS PREMIUM COM ESQUADRIA - Visor em vidro laminado espelhado, duplo, 20x80cm, com veneziana embutida, conforme projeto</t>
  </si>
  <si>
    <t xml:space="preserve"> 2.3 </t>
  </si>
  <si>
    <t xml:space="preserve"> P650-PAR-005 </t>
  </si>
  <si>
    <t>MÓDULO DE PORTA DIVISÓRIA DE ABRIR (EM DIVISÓRIA), 90X210 CM + 60CM, COM MIOLO MACIÇO EM MDP OU MDF, ESP. MÍN. 38MM, ESP. MÍN. 1MM, BORDA EM PVC, COR CONFORME PROJETO, COM SISTEMA DE GUILHOTINA E PARADOR MAGNÉTICO (OU SIMILAR EQUIVALENTE) E PROJETO DE FABRICAÇÃO</t>
  </si>
  <si>
    <t>UN</t>
  </si>
  <si>
    <t xml:space="preserve"> 2.4 </t>
  </si>
  <si>
    <t xml:space="preserve"> P650-PAR-007 </t>
  </si>
  <si>
    <t>MÓDULO DE PORTA DIVISÓRIA DUPLA DE ABRIR (EM DIVISÓRIA), 160X210 CM +60CM, COM MIOLO MACIÇO EM MDP OU MDF, ESP. MÍN. 38MM, ESP. MÍN. 1MM, BORDA EM PVC, COR CONFORME PROJETO, COM SISTEMA DE GUILHOTINA E PARADOR MAGNÉTICO (OU SIMILAR EQUIVALENTE) E PROJETO DE FABRICAÇÃO</t>
  </si>
  <si>
    <t xml:space="preserve"> 2.5 </t>
  </si>
  <si>
    <t>SEPTO DRYWALL</t>
  </si>
  <si>
    <t xml:space="preserve"> 2.5.1 </t>
  </si>
  <si>
    <t xml:space="preserve"> 96368 </t>
  </si>
  <si>
    <t>PAREDE COM SISTEMA EM CHAPAS DE GESSO PARA DRYWALL, USO INTERNO COM DUAS FACES DUPLAS E ESTRUTURA METÁLICA COM GUIAS DUPLAS, SEM VÃOS. AF_07/2023_PS</t>
  </si>
  <si>
    <t xml:space="preserve"> 2.5.2 </t>
  </si>
  <si>
    <t xml:space="preserve"> 7704 </t>
  </si>
  <si>
    <t>ORSE</t>
  </si>
  <si>
    <t>Manta em lã de rocha de 25mm - fornecimento e aplicação</t>
  </si>
  <si>
    <t xml:space="preserve"> 2.6 </t>
  </si>
  <si>
    <t>ALVENARIAS</t>
  </si>
  <si>
    <t xml:space="preserve"> 2.6.1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</si>
  <si>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</si>
  <si>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</si>
  <si>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2.6.2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</si>
  <si>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</si>
  <si>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</si>
  <si>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2.6.3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</si>
  <si>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</si>
  <si>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</si>
  <si>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2.6.4 </t>
  </si>
  <si>
    <t xml:space="preserve"> 93203 </t>
  </si>
  <si>
    <t>FIXAÇÃO (ENCUNHAMENTO) DE ALVENARIA DE VEDAÇÃO COM ESPUMA DE POLIURETANO EXPANSIVA. AF_03/2024</t>
  </si>
  <si>
    <t xml:space="preserve"> 2.7 </t>
  </si>
  <si>
    <t xml:space="preserve"> P650-PAR-009 </t>
  </si>
  <si>
    <t>DIVISÓRIA ARTICULADA RETRÁTIL COM PAINÉIS EM MDF OU MDP 1,5 CM, MONTANTES L=55MM EM ALUMÍNIO ANODIZADO NATURAL ACETINADO, ESPESSURA MÍNIMA DO SISTEMA 8,5CM, COM TRATAMENTO ACÚSTICO ESP. MÍN. 7CM E ATENUAÇÃO 42DB. CONFORME PROJETO E MEMORIAL DESCRITIVO. INCLUSO O PROJETO DE FABRICAÇÃO, TRILHOS, PORTAS E FERRAGENS</t>
  </si>
  <si>
    <t xml:space="preserve"> 2.8 </t>
  </si>
  <si>
    <t xml:space="preserve"> P650-006 </t>
  </si>
  <si>
    <t>ESTRUTURA METÁLICA PARA SUPORTE DA DIVISÓRIA RETRÁTIL, EM TODOS SEUS COMPONENTES, FORNECIMENTO E INSTALAÇÃO</t>
  </si>
  <si>
    <t xml:space="preserve"> 3 </t>
  </si>
  <si>
    <t>PORTAS E ESQUADRIAS</t>
  </si>
  <si>
    <t xml:space="preserve"> 3.1 </t>
  </si>
  <si>
    <t>PORTAS DIVERSAS</t>
  </si>
  <si>
    <t xml:space="preserve"> 3.1.1 </t>
  </si>
  <si>
    <t xml:space="preserve"> P650-007 </t>
  </si>
  <si>
    <t>PORTA DE ABRIR DE SEGURANÇA EM AÇO, 90x210cm - ESPECIFICAÇÕES CONFORME PROJETO, FABRICAÇÃO E INSTALAÇÃO</t>
  </si>
  <si>
    <t xml:space="preserve"> 3.1.2 </t>
  </si>
  <si>
    <t xml:space="preserve"> P650-007A </t>
  </si>
  <si>
    <t>PORTA DE ABRIR DE SEGURANÇA DE ALUMÍNIO COM BLINDAGEM EM AÇO SAE DE ALTA RESISTENCIA, 160X210 CM</t>
  </si>
  <si>
    <t xml:space="preserve"> 3.1.3 </t>
  </si>
  <si>
    <t xml:space="preserve"> P650-008 </t>
  </si>
  <si>
    <t>Porta de abrir em alumínio anodizado preto, com camada de anodização a18 com veneziana 80x210 cm</t>
  </si>
  <si>
    <t xml:space="preserve"> 3.2 </t>
  </si>
  <si>
    <t xml:space="preserve"> P650-ESQ-001 </t>
  </si>
  <si>
    <t>JANELA 2 FOLHAS DE ABRIR (2,00m x 1,00m) - ALUMÍNIO ANODIZADO PRETO C/ CAMADA DE ANODIZAÇÃO 18 COM VENEZIANA</t>
  </si>
  <si>
    <t xml:space="preserve"> 3.3 </t>
  </si>
  <si>
    <t xml:space="preserve"> P650-009 </t>
  </si>
  <si>
    <t>JANELA EM ALUMÍNIO E VIDRO BLINDADO FIXO (PARLATÓRIO), FABRICAÇÃO E INSTALAÇÃO</t>
  </si>
  <si>
    <t>un</t>
  </si>
  <si>
    <t xml:space="preserve"> 3.4 </t>
  </si>
  <si>
    <t xml:space="preserve"> P650-010 </t>
  </si>
  <si>
    <t>FACHADA STRUCTURAL GLAZING, COM PERFIS E VIDROS CONFORME MEMORIAL DESCRITIVO, INCLUSO MONTAGEM, PROJETO E INSTALAÇÃO</t>
  </si>
  <si>
    <t xml:space="preserve"> 3.5 </t>
  </si>
  <si>
    <t xml:space="preserve"> P650-011 </t>
  </si>
  <si>
    <t>VENEZIANAS EM ALUMÍNIO, CONFORME ESPECIFICAÇÃO DE PROJETO, FABRICAÇÃO E INSTALAÇÃO</t>
  </si>
  <si>
    <t xml:space="preserve"> 3.6 </t>
  </si>
  <si>
    <t>GRADES</t>
  </si>
  <si>
    <t xml:space="preserve"> 3.6.1 </t>
  </si>
  <si>
    <t xml:space="preserve"> P650-DIV-008 </t>
  </si>
  <si>
    <t>GRADE DE CELA COM BARRAS DE AÇO CIRCULAR 1/2" ESPAÇADAS NO MAX. A CADA 7 CM, SOLDADAS EM FERRO CHATO SECÇÃO RETANGULAR 2". 1/2" FIXADAS COM CHUMBADORES REFORÇADAS NA ESTRUTURA DE CONCRETO (LAJE E PISO), E CANTONEIRAS EM AÇO 2" . 3/8" SOBRE FUNDO ANTI-CORROSIVO 2 DE MÃOS E PINTURA ESMALTE FOSCO NA COR GRAFITE - DIMENSÕES 1,75 X 3,80 m; COM PORTA DE ENTRADA COM OS MESMOS PERFIS E ESPAÇAMENTOS, EM QUADRO DE FERRO CHATO 2" X 3/8", COM 3 PIVOS E 2 FERROLHOS E SISTEMA DE TRAVAMENTO COM CADEADO . - ADAPTADA SEINFRA C4955</t>
  </si>
  <si>
    <t xml:space="preserve"> 3.6.2 </t>
  </si>
  <si>
    <t xml:space="preserve"> P650-DIV-006 </t>
  </si>
  <si>
    <t>JANELA DE CELA COM BARRAS DE AÇO CIRCULAR 1/2" ESPAÇADAS NO MAX. A CADA 7 CM, SOLDADAS EM FERRO CHATO SECÇÃO RETANGULAR 2". 1/2" FIXADAS COM CHUMBADORES REFORÇADAS NA ESTRUTURA DE CONCRETO, E CANTONEIRAS EM AÇO 2" . 3/8" SOBRE FUNDO ANTI-CORROSIVO 2 DE MÃOS E PINTURA ESMALTE FOSCO NA COR GRAFITE. - ADAPTADA SEINFRA C4955</t>
  </si>
  <si>
    <t xml:space="preserve"> 4 </t>
  </si>
  <si>
    <t>REVESTIMENTOS</t>
  </si>
  <si>
    <t xml:space="preserve"> 4.1 </t>
  </si>
  <si>
    <t>PISO CERÂMICO</t>
  </si>
  <si>
    <t xml:space="preserve"> 4.1.2 </t>
  </si>
  <si>
    <t xml:space="preserve"> P650-PIS-01 </t>
  </si>
  <si>
    <t>REVESTIMENTO CERÂMICO PARA PISO COM PLACAS TIPO PORCELANATO DE DIMENSÕES 80X80, ASSENTADO COM ARGAMASSA AC-II, MINIMUM AREIA NA, ELIANE OU SIMILAR, REJUNTE EPÓXI PLUS GOLD, ESPESSURA 1,5MM - ADAPTADO SINAPI 104598</t>
  </si>
  <si>
    <t xml:space="preserve"> 4.1.3 </t>
  </si>
  <si>
    <t xml:space="preserve"> 88470 </t>
  </si>
  <si>
    <t>CONTRAPISO COM ARGAMASSA AUTONIVELANTE, APLICADO SOBRE LAJE, NÃO ADERIDO, ESPESSURA 3CM. AF_07/2021</t>
  </si>
  <si>
    <t xml:space="preserve"> 4.1.4 </t>
  </si>
  <si>
    <t xml:space="preserve"> 87755 </t>
  </si>
  <si>
    <t>CONTRAPISO EM ARGAMASSA TRAÇO 1:4 (CIMENTO E AREIA), PREPARO MECÂNICO COM BETONEIRA 400 L, APLICADO EM ÁREAS MOLHADAS SOBRE IMPERMEABILIZAÇÃO, ACABAMENTO NÃO REFORÇADO, ESPESSURA 3CM. AF_07/2021</t>
  </si>
  <si>
    <t xml:space="preserve"> 4.2 </t>
  </si>
  <si>
    <t>PISO ELEVADO</t>
  </si>
  <si>
    <t xml:space="preserve"> 4.2.1 </t>
  </si>
  <si>
    <t xml:space="preserve"> 98678 </t>
  </si>
  <si>
    <t>PISO ELEVADO COM ESTRUTURA EM AÇO, COMPOSTO POR PEDESTAIS E LONGARINAS. AF_09/2020</t>
  </si>
  <si>
    <t xml:space="preserve"> 4.2.2 </t>
  </si>
  <si>
    <t xml:space="preserve"> 4.2.3 </t>
  </si>
  <si>
    <t xml:space="preserve"> 4.3 </t>
  </si>
  <si>
    <t>PISO PEDRAS NATURAIS</t>
  </si>
  <si>
    <t xml:space="preserve"> 4.3.1 </t>
  </si>
  <si>
    <t xml:space="preserve"> 101092 </t>
  </si>
  <si>
    <t>PISO EM GRANITO APLICADO EM CALÇADAS OU PISOS EXTERNOS. AF_05/2020</t>
  </si>
  <si>
    <t xml:space="preserve"> 4.3.2 </t>
  </si>
  <si>
    <t xml:space="preserve"> P650-PIS-003 </t>
  </si>
  <si>
    <t>SOLEIRA EM GRANITO CORUMBÁ POLIDO, E=2CM - ADPATADO SINAPI 98689</t>
  </si>
  <si>
    <t>M²</t>
  </si>
  <si>
    <t xml:space="preserve"> 4.3.3 </t>
  </si>
  <si>
    <t xml:space="preserve"> P650-PIS-004 </t>
  </si>
  <si>
    <t>IMPERMEABILIZAÇÃO DE MÁRMORES E GRANITOS COM IMPERMEABILIZANTE INCOLOR PARA PEDRAS E PISOS VEDACIT OU SIMILAR EQUIVALENTE - BAIXA ABSORÇÃO - 3 DEMAOS</t>
  </si>
  <si>
    <t xml:space="preserve"> 4.4 </t>
  </si>
  <si>
    <t>PISOS DE CONCRETO</t>
  </si>
  <si>
    <t xml:space="preserve"> 4.4.1 </t>
  </si>
  <si>
    <t xml:space="preserve"> P650-PAV-001 </t>
  </si>
  <si>
    <t>PAVIMENTACAO EM LAJOTA DE CONCRETO, DIMENSOES 50 x 50 CM, ESPESSURA 2,5 CM, COR NATURAL, ACABAMENTO TRABALHADO, APLICADA COM ARGAMASSA AC-II</t>
  </si>
  <si>
    <t xml:space="preserve"> 4.4.2 </t>
  </si>
  <si>
    <t xml:space="preserve"> 73465 </t>
  </si>
  <si>
    <t>PISO CIMENTADO E=1,5CM C/ARGAMASSA 1:3 CIMENTO AREIA ALISADO COLHER   SOBRE BASE EXISTENTE E ARGAMASSA EM PREPARO MECANIZADO</t>
  </si>
  <si>
    <t xml:space="preserve"> 4.5 </t>
  </si>
  <si>
    <t>PISOS - OUTROS</t>
  </si>
  <si>
    <t xml:space="preserve"> 4.5.1 </t>
  </si>
  <si>
    <t xml:space="preserve"> 9087 </t>
  </si>
  <si>
    <t>Rodape em perfil de aluminio, aplicado</t>
  </si>
  <si>
    <t>m</t>
  </si>
  <si>
    <t xml:space="preserve"> 4.5.2 </t>
  </si>
  <si>
    <t xml:space="preserve"> 11902 </t>
  </si>
  <si>
    <t>Piso tátil alerta pinado - Elementos em ABS revestido de inox (100 peças/m) -Rev 01_01/2022</t>
  </si>
  <si>
    <t xml:space="preserve"> 4.5.3 </t>
  </si>
  <si>
    <t xml:space="preserve"> 11903 </t>
  </si>
  <si>
    <t>Piso tátil direcional pinado - Elementos em ABS revestido de inox (12 peças/m) - Rev 01_01/2022</t>
  </si>
  <si>
    <t xml:space="preserve"> 4.6 </t>
  </si>
  <si>
    <t>PAREDE CERÂMICO</t>
  </si>
  <si>
    <t xml:space="preserve"> 4.6.2 </t>
  </si>
  <si>
    <t xml:space="preserve"> P650-PIS-02 </t>
  </si>
  <si>
    <t>REVESTIMENTO CERÂMICO PARA PAREDES INTERNAS COM PLACAS TIPO ESMALTADA DE DIMENSÕES 60X120 CM APLICADAS NA ALTURA INTEIRA DAS PAREDES - ADAPTADO SINAPI 104611</t>
  </si>
  <si>
    <t xml:space="preserve"> 4.7 </t>
  </si>
  <si>
    <t>PINTURAS</t>
  </si>
  <si>
    <t xml:space="preserve"> 4.7.1 </t>
  </si>
  <si>
    <t xml:space="preserve"> 88489 </t>
  </si>
  <si>
    <t>PINTURA LÁTEX ACRÍLICA PREMIUM, APLICAÇÃO MANUAL EM PAREDES, DUAS DEMÃOS. AF_04/2023</t>
  </si>
  <si>
    <t xml:space="preserve"> 4.7.2 </t>
  </si>
  <si>
    <t xml:space="preserve"> 96131 </t>
  </si>
  <si>
    <t>APLICAÇÃO MANUAL DE MASSA ACRÍLICA EM PANOS DE FACHADA COM PRESENÇA DE VÃOS, DE EDIFÍCIOS DE MÚLTIPLOS PAVIMENTOS, DUAS DEMÃOS. AF_03/2024</t>
  </si>
  <si>
    <t xml:space="preserve"> 4.7.3 </t>
  </si>
  <si>
    <t xml:space="preserve"> 88412 </t>
  </si>
  <si>
    <t>APLICAÇÃO MANUAL DE FUNDO SELADOR ACRÍLICO EM PANOS CEGOS DE FACHADA (SEM PRESENÇA DE VÃOS) DE EDIFÍCIOS DE MÚLTIPLOS PAVIMENTOS. AF_03/2024</t>
  </si>
  <si>
    <t xml:space="preserve"> 4.7.4 </t>
  </si>
  <si>
    <t xml:space="preserve"> 102489 </t>
  </si>
  <si>
    <t>PINTURA HIDROFUGANTE COM SILICONE, APLICAÇÃO MANUAL, 2 DEMÃOS. AF_05/2021</t>
  </si>
  <si>
    <t xml:space="preserve"> 4.7.5 </t>
  </si>
  <si>
    <t xml:space="preserve"> P650-PIS-005 </t>
  </si>
  <si>
    <t>PINTURA HIDROFUGANTE COM SILICONE EM TETO DE CONCRETO APARENTE, APLICAÇÃO MANUAL, 2 DEMÃOS. ADAPTADO SINAPI 102489</t>
  </si>
  <si>
    <t xml:space="preserve"> 4.8 </t>
  </si>
  <si>
    <t>FORROS</t>
  </si>
  <si>
    <t xml:space="preserve"> 4.8.1 </t>
  </si>
  <si>
    <t xml:space="preserve"> P650-012 </t>
  </si>
  <si>
    <t>Forro Modular Metálico em Alumínio, com perfuração de 1,8 mm, tegular, modulação 625x625 mm, fixados com perfil T15, com isolamento acústico, fornecimento e instalação</t>
  </si>
  <si>
    <t xml:space="preserve"> 4.8.2 </t>
  </si>
  <si>
    <t xml:space="preserve"> P650-013 </t>
  </si>
  <si>
    <t>FORRO MODULAR DE MADEIRA, TEGULAR, MODULAÇÃO 625X625MM, COR CAPRI, MODELO OWA SONEX NEXACUSTIC NEX-500 (OU SIMILAR EQUIVALENTE), FORNECIMENTO E INSTALAÇÃO</t>
  </si>
  <si>
    <t xml:space="preserve"> 5 </t>
  </si>
  <si>
    <t>BANCADAS, LOUÇAS, METAIS E APARELHOS SANITÁRIOS</t>
  </si>
  <si>
    <t xml:space="preserve"> 5.1 </t>
  </si>
  <si>
    <t xml:space="preserve"> 7372 </t>
  </si>
  <si>
    <t>Tanque de louça (deca reftq 03) com coluna (deca refct 25), com torneira metálica 1158 (docol 20040506), c/ válvula de plástico e conjunto de fixação ou similares</t>
  </si>
  <si>
    <t xml:space="preserve"> 5.2 </t>
  </si>
  <si>
    <t xml:space="preserve"> P650-LOU-001 </t>
  </si>
  <si>
    <t>BANCADA DE GRANITO CINZA CORUMBÁ, E=2CM, IMPERMEABILIZADO, EM L, 160X65 + 145X65CM, COM CUBA DE EMBUTIR DE AÇO 50X40, VÁLVULA AMERICANA E SIFÃO TIPO GARRAFA EM METAL , ENGATE FLEXÍVEL 30 CM, TORNEIRA DE PAREDE CROMADA, REF 163960 DOCOL - FORNEC. E INSTALAÇÃO. ADAPTADA SINAPI 93442</t>
  </si>
  <si>
    <t xml:space="preserve"> 5.3 </t>
  </si>
  <si>
    <t xml:space="preserve"> 100868 </t>
  </si>
  <si>
    <t>BARRA DE APOIO RETA, EM ACO INOX POLIDO, COMPRIMENTO 80 CM,  FIXADA NA PAREDE - FORNECIMENTO E INSTALAÇÃO. AF_01/2020</t>
  </si>
  <si>
    <t xml:space="preserve"> 5.4 </t>
  </si>
  <si>
    <t xml:space="preserve"> P650-LOU-003 </t>
  </si>
  <si>
    <t>Conjunto de barra de apoio em aço inox Ø 4,5cm, comprimento: 60cm e Placa de proteção resistente a impactos de alumínio em abas faces com altura de 40 cm</t>
  </si>
  <si>
    <t xml:space="preserve"> 5.5 </t>
  </si>
  <si>
    <t xml:space="preserve"> P5000-HID-001 </t>
  </si>
  <si>
    <t>Bacia sanitária convencional, Cor: Branca, linha azálea, Modelo: 91301 da Celite ou similar técnico. Com assento plástico e Espude cromado diâmetro 1.1/2" e comprimento 25 cm com canopla</t>
  </si>
  <si>
    <t xml:space="preserve"> 5.6 </t>
  </si>
  <si>
    <t xml:space="preserve"> P5000-HID-009 </t>
  </si>
  <si>
    <t>VÁLVULA DE DESCARGA METÁLICA, BASE 1 1/2", ACABAMENTO METALICO CROMADO - FORNECIMENTO E INSTALAÇÃO. REFERENCIA BENEFIT 00184906 DOCOL OU SIMILAR PARA BANHEIROS PCD</t>
  </si>
  <si>
    <t xml:space="preserve"> 5.7 </t>
  </si>
  <si>
    <t xml:space="preserve"> P650-LOU-002 </t>
  </si>
  <si>
    <t>BANCADA DE GRANITO CINZA CORUMBÁ, E=2CM, IMPERMEABILIZADO, 58x40, COM CUBA DE EMBUTIR OVAL REF 10119-CELITE, VÁLVULA AMERICANA E SIFÃO TIPO GARRAFA EM METAL , ENGATE FLEXÍVEL 30 CM, TORNEIRA DE MESA CROMADA, REF PRESSMATIC 592706 DOCOL - FORNEC. E INSTALAÇÃO. ADAPTADA SINAPI 93442</t>
  </si>
  <si>
    <t xml:space="preserve"> 5.8 </t>
  </si>
  <si>
    <t xml:space="preserve"> 200123 </t>
  </si>
  <si>
    <t>SBC</t>
  </si>
  <si>
    <t>ESPELHO CRISTAL 4mm COM MOLDURA DE ALUMINIO</t>
  </si>
  <si>
    <t xml:space="preserve"> 5.9 </t>
  </si>
  <si>
    <t xml:space="preserve"> P650-LOU-004 </t>
  </si>
  <si>
    <t>BANCADA DE GRANITO CINZA CORUMBÁ, E=2CM, IMPERMEABILIZADO, 58x40, COM CUBA DE EMBUTIR OVAL REF 10116-CELITE, VÁLVULA AMERICANA E SIFÃO TIPO GARRAFA EM METAL , ENGATE FLEXÍVEL 30 CM, TORNEIRA DE MESA CROMADA, REF PRESSMATIC 17160606 DOCOL - FORNEC. E INSTALAÇÃO. ADAPTADA SINAPI 93442</t>
  </si>
  <si>
    <t xml:space="preserve"> 5.10 </t>
  </si>
  <si>
    <t xml:space="preserve"> P650-LOU-007 </t>
  </si>
  <si>
    <t>BANCADA DE GRANITO CINZA CORUMBÁ, E=2CM, IMPERMEABILIZADO, 80x55, COM CUBA DE EMBUTIR OVAL REF 10116-CELITE, VÁLVULA AMERICANA E SIFÃO TIPO GARRAFA EM METAL , ENGATE FLEXÍVEL 30 CM, TORNEIRA DE MESA CROMADA, REF PRESSMATIC 17160606 DOCOL - FORNEC. E INSTALAÇÃO. ADAPTADA SINAPI 93442</t>
  </si>
  <si>
    <t xml:space="preserve"> 5.11 </t>
  </si>
  <si>
    <t xml:space="preserve"> P5000-HID-002 </t>
  </si>
  <si>
    <t>Bacia sanitária para PCD, cor: branca, Modelos: 31310 da Celite, ou similar, com assento acesso Confort sem abertura frontal e Espude cromado diâmetro 1.1/2" e comprimento 25 cm com canopla</t>
  </si>
  <si>
    <t xml:space="preserve"> 5.12 </t>
  </si>
  <si>
    <t xml:space="preserve"> P5000-HID-008 </t>
  </si>
  <si>
    <t>VÁLVULA DE DESCARGA DUPLO ACIONAMENTO COM ACABAMENTO CROMADO ANTIVANDALISMO</t>
  </si>
  <si>
    <t>Un</t>
  </si>
  <si>
    <t xml:space="preserve"> 5.13 </t>
  </si>
  <si>
    <t xml:space="preserve"> C.C.AMP.00178 </t>
  </si>
  <si>
    <t>CABIDE METÁLICO DISCO REF.: 2060.C.DSC ACABAMENTO CROMADO, MARCA DECA OU SIMILAR</t>
  </si>
  <si>
    <t>UD</t>
  </si>
  <si>
    <t xml:space="preserve"> 5.14 </t>
  </si>
  <si>
    <t xml:space="preserve"> P650-LOU-005 </t>
  </si>
  <si>
    <t>Porta-objetos em granito polido Cinza Corumbá, 60x25 cm, e=2cm, impermeabilizado, instalado com mão francesa</t>
  </si>
  <si>
    <t xml:space="preserve"> 5.15 </t>
  </si>
  <si>
    <t xml:space="preserve"> P650-LOU-006 </t>
  </si>
  <si>
    <t>BANCADA DE GRANITO CINZA CORUMBÁ, E=2CM, IMPERMEABILIZADO, 145X75CM, COM CUBA DE EMBUTIR DE AÇO 50X40, VÁLVULA AMERICANA E SIFÃO TIPO GARRAFA EM METAL , ENGATE FLEXÍVEL 30 CM, TORNEIRA DE PAREDE CROMADA, REF 163960 DOCOL - FORNEC. E INSTALAÇÃO. ADAPTADA SINAPI 93442</t>
  </si>
  <si>
    <t xml:space="preserve"> 5.16 </t>
  </si>
  <si>
    <t xml:space="preserve"> P650-LOU-008 </t>
  </si>
  <si>
    <t>Bancada Parlatório150 cm x 70 cm - bancadas de Granito polido Cinza Corumbá espessura mínima 2cm com aplicação de impermeabilizante incolor para granitos, em 2 demãos, ref. Acquella Stone, Vedacit ou similar equivalente. As bancadas serão fixadas nas paredes de alvenaria, com mão francesa, parafuso e bucha</t>
  </si>
  <si>
    <t xml:space="preserve"> 5.17 </t>
  </si>
  <si>
    <t xml:space="preserve"> P650-LOU-009 </t>
  </si>
  <si>
    <t>Bancada Purificador 40 cm x 50 cm -  bancadas de Granito polido Cinza Corumbá espessura mínima 2cm com aplicação de impermeabilizante incolor para granitos, em 2 demãos, ref. Acquella Stone, Vedacit ou similar equivalente. As bancadas serão fixadas nas paredes de alvenaria, com mão francesa, parafuso e bucha</t>
  </si>
  <si>
    <t xml:space="preserve"> 6 </t>
  </si>
  <si>
    <t>AS BUILT E LIMPEZA</t>
  </si>
  <si>
    <t xml:space="preserve"> 6.1 </t>
  </si>
  <si>
    <t xml:space="preserve"> FRB.COMP.1.6 </t>
  </si>
  <si>
    <t>AS BUILT E MANUAL DE OPERAÇÕES E DE GARANTIA</t>
  </si>
  <si>
    <t>MÊS</t>
  </si>
  <si>
    <t xml:space="preserve"> 6.2 </t>
  </si>
  <si>
    <t xml:space="preserve"> 2201000010 </t>
  </si>
  <si>
    <t>AGESUL</t>
  </si>
  <si>
    <t>LIMPEZA FINAL DA OBRA</t>
  </si>
  <si>
    <t xml:space="preserve"> 7 </t>
  </si>
  <si>
    <t>INSTALAÇÕES ELETRICAS E DADOS</t>
  </si>
  <si>
    <t xml:space="preserve"> 7.1 </t>
  </si>
  <si>
    <t>TOMADAS</t>
  </si>
  <si>
    <t xml:space="preserve"> 7.1.1 </t>
  </si>
  <si>
    <t xml:space="preserve"> P650-ELE-001 </t>
  </si>
  <si>
    <t>CONJUNTO COM UM MÓDULO DE TOMADA 2P+T, COR BRANCO, 10A E MÓDULO CEGO.  FAB.: DUTOTEC LINHA PLUS STANDARD OU EQUIVALENTE TÉCNICO CONFORME AS ESPECIFICAÇÕES.</t>
  </si>
  <si>
    <t xml:space="preserve"> 7.1.2 </t>
  </si>
  <si>
    <t xml:space="preserve"> P650-ELE-002 </t>
  </si>
  <si>
    <t>CONJUNTO COM DOIS MÓDULOS DE TOMADA 2P+T, COR BRANCO, 10A.  FAB.: DUTOTEC LINHA PLUS STANDARD OU EQUIVALENTE TÉCNICO CONFORME AS ESPECIFICAÇÕES.</t>
  </si>
  <si>
    <t xml:space="preserve"> 7.1.3 </t>
  </si>
  <si>
    <t xml:space="preserve"> P650-ELE-003 </t>
  </si>
  <si>
    <t>CONJUNTO COM TRÊS MÓDULOS DE TOMADA 2P+T, COR BRANCO, 10A.  FAB.: DUTOTEC LINHA PLUS STANDARD OU EQUIVALENTE TÉCNICO CONFORME AS ESPECIFICAÇÕES.</t>
  </si>
  <si>
    <t xml:space="preserve"> 7.1.4 </t>
  </si>
  <si>
    <t xml:space="preserve"> 7.1.5 </t>
  </si>
  <si>
    <t xml:space="preserve"> 97599 </t>
  </si>
  <si>
    <t>LUMINÁRIA DE EMERGÊNCIA, COM 30 LÂMPADAS LED DE 2 W, SEM REATOR - FORNECIMENTO E INSTALAÇÃO. AF_09/2024</t>
  </si>
  <si>
    <t xml:space="preserve"> 7.1.6 </t>
  </si>
  <si>
    <t xml:space="preserve"> P650-ELE-004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</si>
  <si>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TRÊS TOMADAS ELÉTRICAS</t>
  </si>
  <si>
    <t xml:space="preserve"> 7.1.7 </t>
  </si>
  <si>
    <t xml:space="preserve"> P650-ELE-005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</si>
  <si>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NOVE TOMADAS ELÉTRICAS</t>
  </si>
  <si>
    <t xml:space="preserve"> 7.1.8 </t>
  </si>
  <si>
    <t xml:space="preserve"> P650-ELE-006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</si>
  <si>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QUINZE TOMADAS ELÉTRICAS</t>
  </si>
  <si>
    <t xml:space="preserve"> 7.1.9 </t>
  </si>
  <si>
    <t xml:space="preserve"> P650-ELE-007 </t>
  </si>
  <si>
    <t>CONJUNTO MÓDULO DE INTERRUPTOR SIMPLES COM 1 TECLA E MÓDULO DE TOMADA 2P+T, 10A FAB.: DUTOTEC LINHA PLUS STANDARD OU EQUIVALENTE TÉCNICO CONFORME AS ESPECIFICAÇÕES</t>
  </si>
  <si>
    <t xml:space="preserve"> 7.1.10 </t>
  </si>
  <si>
    <t xml:space="preserve"> P650-ELE-008 </t>
  </si>
  <si>
    <t>CAIXA DE TOMADA PARA PISO ELEVADO COM PELO MENOS  PONTOS ELÉTRICOS E 3 PONTOS DE DADOS, COMPATÍVEL COM ELETRODUTOS DE 1" E 3/4"</t>
  </si>
  <si>
    <t xml:space="preserve"> 7.2 </t>
  </si>
  <si>
    <t>LUMINÁRIAS</t>
  </si>
  <si>
    <t xml:space="preserve"> 7.2.1 </t>
  </si>
  <si>
    <t xml:space="preserve"> P650-ILU-001 </t>
  </si>
  <si>
    <t>ARANDELA DE SOBREPOR, INSTALAÇÃO EM PAREDE COM LÂMPADA BULBO LED 22W. REFERÊNCIA: LUMICENTES EX02-S</t>
  </si>
  <si>
    <t xml:space="preserve"> 7.2.2 </t>
  </si>
  <si>
    <t xml:space="preserve"> P650-ILU-002 </t>
  </si>
  <si>
    <t>LUMINÁRIA DE EMBUTIR EM FORRO MODULAR 625x625mm. REFERÊNCIA: LUMICENTER EHT43-E</t>
  </si>
  <si>
    <t xml:space="preserve"> 7.2.3 </t>
  </si>
  <si>
    <t xml:space="preserve"> P650-ILU-003 </t>
  </si>
  <si>
    <t>LUMINÁRIA DE SOBREPOR QUADRADA 625x625mm. REFERÊNCIA: LUMICENTER EHT43-S</t>
  </si>
  <si>
    <t xml:space="preserve"> 7.2.4 </t>
  </si>
  <si>
    <t xml:space="preserve"> P650-ILU-004 </t>
  </si>
  <si>
    <t>PONTO DE ILUMINAÇÃO COM ACABAMENTO COMPATÍVEL INSTALADO NA MARQUISE</t>
  </si>
  <si>
    <t xml:space="preserve"> 7.2.5 </t>
  </si>
  <si>
    <t xml:space="preserve"> P650-ILU-005 </t>
  </si>
  <si>
    <t>POSTE  PARA ILUMINAÇÃO EXTERNA, COM UMA LUMINÁRIA LED INTEGRADA SMD, ALTURA DE 3 METROS, FLUXO LUMINOSO MÍNIMO DE 5500 LM, EFICIÊNCIA MÍNIMA DE 100 LM/W, FABRICADO EM AÇO COM PINTURA ELETROSTÁTICA NA COR PRETA, BIVOLT.</t>
  </si>
  <si>
    <t xml:space="preserve"> 7.2.6 </t>
  </si>
  <si>
    <t xml:space="preserve"> P650-ILU-006 </t>
  </si>
  <si>
    <t>POSTE  PARA ILUMINAÇÃO EXTERNA, COM DUAS LUMINÁRIA LED INTEGRADA SMD, ALTURA DE 3 METROS, FLUXO LUMINOSO MÍNIMO DE 5.500 LM, EFICIÊNCIA MÍNIMA DE 100 LM/W, FABRICADO EM AÇO COM PINTURA ELETROSTÁTICA NA COR PRETA, BIVOLT.</t>
  </si>
  <si>
    <t xml:space="preserve"> 7.2.7 </t>
  </si>
  <si>
    <t xml:space="preserve"> P650-ILU-007 </t>
  </si>
  <si>
    <t>LUMINARIA HÉRMETICA DE SOBREPOR COM LED SMD 18W - 1600 lm - IP 65 - REF. BRILIA OU SIMILAR</t>
  </si>
  <si>
    <t xml:space="preserve"> 7.2.8 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</si>
  <si>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</si>
  <si>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</si>
  <si>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7.2.9 </t>
  </si>
  <si>
    <t xml:space="preserve"> P650-ILU-008 </t>
  </si>
  <si>
    <t>REFLETOR LED SMD 100 W, FLUXO MÍNIMO DE 8000 LM, FP&gt;0,92, USO EXTERNO, IP65, VIDA ÚTIL DE 30.000H. REF. NITROLUX OU SIMILAR</t>
  </si>
  <si>
    <t xml:space="preserve"> 7.3 </t>
  </si>
  <si>
    <t>CABEAMENTO ESTRUTURADO</t>
  </si>
  <si>
    <t xml:space="preserve"> 7.3.1 </t>
  </si>
  <si>
    <t xml:space="preserve"> 98307 </t>
  </si>
  <si>
    <t>TOMADA DE REDE RJ45 - FORNECIMENTO E INSTALAÇÃO. AF_11/2019</t>
  </si>
  <si>
    <t xml:space="preserve"> 7.3.2 </t>
  </si>
  <si>
    <t xml:space="preserve"> P650-LOG-001 </t>
  </si>
  <si>
    <t>TOMADA DE REDE RJ45 DUPLA - FORNECIMENTO E INSTALAÇÃO. AF_11/2019</t>
  </si>
  <si>
    <t xml:space="preserve"> 7.4 </t>
  </si>
  <si>
    <t>SEGURANÇA</t>
  </si>
  <si>
    <t xml:space="preserve"> 7.4.1 </t>
  </si>
  <si>
    <t xml:space="preserve"> P650-SEG-002 </t>
  </si>
  <si>
    <t>CÂMERA DE SEGURANÇA IP, TIPO BULLET, RESOLUÇÃO 1920x1080 COM 30 FPS, COM INFRAVERMELHO 30M, SENSOR DE IMAGEM 1/3", ILUMINAÇÃO MÍNIMA 0,1 LUX COLORIDO, RELAÇÃO SINAL RUÍDO &gt; 50 dB, COM LENTE 3,6 MM INCLUSA, ONVIF, ALIMENTAÇÃO PoE, PROTEÇÃO IP 66, FORNECIDA E INSTALADA. (REF. - INTELBRAS MINI BULLET FULL HD - VIP S3330).</t>
  </si>
  <si>
    <t xml:space="preserve"> 7.4.2 </t>
  </si>
  <si>
    <t xml:space="preserve"> AMP-AT24-129 </t>
  </si>
  <si>
    <t>PORTAL DETECTOR DE METAIS - DEVERÁ POSSUIR TECNOLOGIA MULTIZONAS COM NO MÍNIMO 4 (QUATRO) ZONAS DE DETECÇÃO INDEPENDENTES, COM IDENTIFICAÇÃO APROXIMADA DE ALTURA DO OBJETO DETECTADO, CONTROLE ATRAVÉS DE MICROPROCESSADORES, ALTA SENSIBILIDADE E ESTABILIDADE (MARCA DE REFERÊNCIA: DETRONIX METTUS DX/4S OU SIMILAR) - ATA REGISTRO DE PREÇOS TJPR</t>
  </si>
  <si>
    <t xml:space="preserve"> 7.4.3 </t>
  </si>
  <si>
    <t xml:space="preserve"> P650-SEG-001 </t>
  </si>
  <si>
    <t>CÂMERA DE SEGURANÇA IP, TIPO BULLET, RESOLUÇÃO 1920x1080 COM 30 FPS, COM INFRAVERMELHO 30M, SENSOR DE IMAGEM 1/3", ILUMINAÇÃO MÍNIMA 0,1 LUX COLORIDO, RELAÇÃO SINAL RUÍDO &gt; 50 dB, COM LENTE 3,6 MM INCLUSA, ONVIF, ALIMENTAÇÃO PoE, PROTEÇÃO IP 67, FORNECIDA E INSTALADA. (REF. - INTELBRAS MINI BULLET FULL HD - VIP S3230).</t>
  </si>
  <si>
    <t xml:space="preserve"> 8 </t>
  </si>
  <si>
    <t>AR CONDICIONADO</t>
  </si>
  <si>
    <t xml:space="preserve"> 8.1 </t>
  </si>
  <si>
    <t xml:space="preserve"> P650-ARC-001 </t>
  </si>
  <si>
    <t>Conjunto de evaporadora + condensadora do tipo cassete 4 vias; Q/F; inverter; 220V; 18.000BTU/h, com painel receptor e com controle remoto sem fio</t>
  </si>
  <si>
    <t xml:space="preserve"> 8.2 </t>
  </si>
  <si>
    <t xml:space="preserve"> P650-ARC-002 </t>
  </si>
  <si>
    <t>Conjunto de evaporadora + condensadora do tipo cassete 4 vias; Q/F; inverter; 220V; 24.000BTU/h, com painel receptor e com controle remoto sem fio</t>
  </si>
  <si>
    <t xml:space="preserve"> 8.3 </t>
  </si>
  <si>
    <t xml:space="preserve"> P650-ARC-003 </t>
  </si>
  <si>
    <t>Conjunto de evaporadora + condensadora do tipo cassete 4 vias; Q/F; inverter; 220V; 30.000BTU/h, com painel receptor e com controle remoto sem fio</t>
  </si>
  <si>
    <t xml:space="preserve"> 8.4 </t>
  </si>
  <si>
    <t xml:space="preserve"> P650-ARC-004 </t>
  </si>
  <si>
    <t>Conjunto de evaporadora + condensadora do tipo cassete 4 vias; Q/F; inverter; 220V; 36.000BTU/h, com painel receptor e com controle remoto sem fio</t>
  </si>
  <si>
    <t xml:space="preserve"> 8.5 </t>
  </si>
  <si>
    <t xml:space="preserve"> P650-ARC-005 </t>
  </si>
  <si>
    <t>Conjunto de evaporadora + condensadora do tipo cassete 4 vias; Q/F; inverter; 220V; 48.000BTU/h, com painel receptor e com controle remoto sem fio</t>
  </si>
  <si>
    <t xml:space="preserve"> 8.6 </t>
  </si>
  <si>
    <t xml:space="preserve"> P650-ARC-006 </t>
  </si>
  <si>
    <t>Unidade recuperadora de calor - Capacidade 2000 m³/h (ventilação e exaustão)</t>
  </si>
  <si>
    <t xml:space="preserve"> 8.7 </t>
  </si>
  <si>
    <t xml:space="preserve"> P650-ARC-009 </t>
  </si>
  <si>
    <t>Unidade recuperadora de calor - Capacidade 1000 m³/h (ventilação e exaustão)</t>
  </si>
  <si>
    <t xml:space="preserve"> 9 </t>
  </si>
  <si>
    <t>ADMINISTRAÇÃO DE OBRA</t>
  </si>
  <si>
    <t xml:space="preserve"> 9.1 </t>
  </si>
  <si>
    <t xml:space="preserve"> 93565 </t>
  </si>
  <si>
    <t>ENGENHEIRO CIVIL DE OBRA JUNIOR COM ENCARGOS COMPLEMENTARES</t>
  </si>
  <si>
    <t>MES</t>
  </si>
  <si>
    <t xml:space="preserve"> 9.2 </t>
  </si>
  <si>
    <t xml:space="preserve"> P650-ADM-001 </t>
  </si>
  <si>
    <t>ENGENHEIRO ELETRICISTA COM ENCARGOS COMPLEMENTARES</t>
  </si>
  <si>
    <t>H</t>
  </si>
  <si>
    <t xml:space="preserve"> 9.3 </t>
  </si>
  <si>
    <t xml:space="preserve"> P650-ADM-002 </t>
  </si>
  <si>
    <t>ENGENHEIRO MECÂNICO COM ENCARGOS COMPLEMENTARES</t>
  </si>
  <si>
    <t xml:space="preserve"> 9.4 </t>
  </si>
  <si>
    <t xml:space="preserve"> 100321 </t>
  </si>
  <si>
    <t>TÉCNICO EM SEGURANÇA DO TRABALHO COM ENCARGOS COMPLEMENTARES</t>
  </si>
  <si>
    <t xml:space="preserve"> 9.5 </t>
  </si>
  <si>
    <t xml:space="preserve"> P650-ADM-003 </t>
  </si>
  <si>
    <t>ENGENHEIRO RESPONSÁVEL PELA ELABORAÇÃO DO PCMSO E PCMAT</t>
  </si>
  <si>
    <t xml:space="preserve"> 9.6 </t>
  </si>
  <si>
    <t xml:space="preserve"> 94295 </t>
  </si>
  <si>
    <t>MESTRE DE OBRAS COM ENCARGOS COMPLEMENTARES</t>
  </si>
  <si>
    <t xml:space="preserve"> 9.7 </t>
  </si>
  <si>
    <t xml:space="preserve"> 93563 </t>
  </si>
  <si>
    <t>ALMOXARIFE COM ENCARGOS COMPLEMENTARES</t>
  </si>
  <si>
    <t xml:space="preserve"> 9.8 </t>
  </si>
  <si>
    <t xml:space="preserve"> 101452 </t>
  </si>
  <si>
    <t>SERVENTE DE OBRAS COM ENCARGOS COMPLEMENTARES</t>
  </si>
  <si>
    <t xml:space="preserve"> 9.9 </t>
  </si>
  <si>
    <t xml:space="preserve"> ED-21780 </t>
  </si>
  <si>
    <t>SETOP</t>
  </si>
  <si>
    <t>VIGIA NOTURNO COM ENCARGOS COMPLEMENTARES</t>
  </si>
  <si>
    <t>mês</t>
  </si>
  <si>
    <t xml:space="preserve"> 9.10 </t>
  </si>
  <si>
    <t xml:space="preserve"> P650-ADM-004 </t>
  </si>
  <si>
    <t>ENGENHEIRO DE SEGURANÇA NO TRABALHO COM ENCARGOS COMPLEMENTARES</t>
  </si>
  <si>
    <t xml:space="preserve"> 9.11 </t>
  </si>
  <si>
    <t xml:space="preserve"> 93564 </t>
  </si>
  <si>
    <t>APONTADOR OU APROPRIADOR COM ENCARGOS COMPLEMENTARES</t>
  </si>
  <si>
    <t xml:space="preserve"> 10 </t>
  </si>
  <si>
    <t>CANTEIRO DE OBRAS</t>
  </si>
  <si>
    <t xml:space="preserve"> 10.1 </t>
  </si>
  <si>
    <t xml:space="preserve"> 98459 </t>
  </si>
  <si>
    <t>TAPUME COM TELHA METÁLICA. AF_03/2024</t>
  </si>
  <si>
    <t xml:space="preserve"> 10.2 </t>
  </si>
  <si>
    <t xml:space="preserve"> 2548 </t>
  </si>
  <si>
    <t>Locação de serviços de terraplenagem de obras civis</t>
  </si>
  <si>
    <t xml:space="preserve"> 10.3 </t>
  </si>
  <si>
    <t xml:space="preserve"> 1005006 </t>
  </si>
  <si>
    <t>SIURB</t>
  </si>
  <si>
    <t>PORTÃO METÁLICO DE OBRA - 5M, PIVOTANTE, 2 FOLHAS, PARA TAPUME</t>
  </si>
  <si>
    <t xml:space="preserve"> 10.4 </t>
  </si>
  <si>
    <t xml:space="preserve"> 103689 </t>
  </si>
  <si>
    <t>FORNECIMENTO E INSTALAÇÃO DE PLACA DE OBRA COM CHAPA GALVANIZADA E ESTRUTURA DE MADEIRA. AF_03/2022_PS</t>
  </si>
  <si>
    <t xml:space="preserve"> 10.5 </t>
  </si>
  <si>
    <t>CORTE DE ÁRVORES</t>
  </si>
  <si>
    <t xml:space="preserve"> 10.5.1 </t>
  </si>
  <si>
    <t xml:space="preserve"> 98529 </t>
  </si>
  <si>
    <t>CORTE RASO E RECORTE DE ÁRVORE COM DIÂMETRO DE TRONCO MAIOR OU IGUAL A 0,20 M E MENOR QUE 0,40 M. AF_03/2024</t>
  </si>
  <si>
    <t xml:space="preserve"> 10.5.2 </t>
  </si>
  <si>
    <t xml:space="preserve"> 98530 </t>
  </si>
  <si>
    <t>CORTE RASO E RECORTE DE ÁRVORE COM DIÂMETRO DE TRONCO MAIOR OU IGUAL A 0,40 M E MENOR QUE 0,60 M. AF_03/2024</t>
  </si>
  <si>
    <t xml:space="preserve"> 10.5.3 </t>
  </si>
  <si>
    <t xml:space="preserve"> 98531 </t>
  </si>
  <si>
    <t>CORTE RASO E RECORTE DE ÁRVORE COM DIÂMETRO DE TRONCO MAIOR OU IGUAL A 0,60 M. AF_03/2024</t>
  </si>
  <si>
    <t xml:space="preserve"> 10.5.4 </t>
  </si>
  <si>
    <t xml:space="preserve"> 98526 </t>
  </si>
  <si>
    <t>REMOÇÃO DE RAÍZES REMANESCENTES DE TRONCO DE ÁRVORE COM DIÂMETRO MAIOR OU IGUAL A 0,20 M E MENOR QUE 0,40 M. AF_03/2024</t>
  </si>
  <si>
    <t xml:space="preserve"> 10.5.5 </t>
  </si>
  <si>
    <t xml:space="preserve"> 98527 </t>
  </si>
  <si>
    <t>REMOÇÃO DE RAÍZES REMANESCENTES DE TRONCO DE ÁRVORE COM DIÂMETRO MAIOR OU IGUAL A 0,40 M E MENOR QUE 0,60 M. AF_03/2024</t>
  </si>
  <si>
    <t xml:space="preserve"> 10.5.6 </t>
  </si>
  <si>
    <t xml:space="preserve"> 98528 </t>
  </si>
  <si>
    <t>REMOÇÃO DE RAÍZES REMANESCENTES DE TRONCO DE ÁRVORE COM DIÂMETRO MAIOR OU IGUAL A 0,60 M. AF_03/2024</t>
  </si>
  <si>
    <t xml:space="preserve"> 11 </t>
  </si>
  <si>
    <t>MOVIMENTAÇÃO DE TERRA</t>
  </si>
  <si>
    <t xml:space="preserve"> 11.1 </t>
  </si>
  <si>
    <t xml:space="preserve"> 98525 </t>
  </si>
  <si>
    <t>LIMPEZA MECANIZADA DE CAMADA VEGETAL, VEGETAÇÃO E PEQUENAS ÁRVORES (DIÂMETRO DE TRONCO MENOR QUE 0,20 M), COM TRATOR DE ESTEIRAS. AF_03/2024</t>
  </si>
  <si>
    <t xml:space="preserve"> 11.2 </t>
  </si>
  <si>
    <t xml:space="preserve"> 101115 </t>
  </si>
  <si>
    <t>ESCAVAÇÃO HORIZONTAL EM SOLO DE 1A CATEGORIA COM TRATOR DE ESTEIRAS (150HP/LÂMINA: 3,18M3). AF_07/2020</t>
  </si>
  <si>
    <t xml:space="preserve"> 11.3 </t>
  </si>
  <si>
    <t xml:space="preserve"> 96385 </t>
  </si>
  <si>
    <t>EXECUÇÃO E COMPACTAÇÃO DE CORPO DE ATERRO DE ATERRO (95% DE ENERGIA DO PROCTOR NORMAL) COM SOLO PREDOMINANTEMENTE ARGILOSO ESPESSURA 15 CM - EXCLUSIVE MATERIAL, ESCAVAÇÃO, CARGA E TRANSPORTE. AF_09/2024</t>
  </si>
  <si>
    <t xml:space="preserve"> 11.4 </t>
  </si>
  <si>
    <t xml:space="preserve"> 93592 </t>
  </si>
  <si>
    <t>TRANSPORTE COM CAMINHÃO BASCULANTE DE 14 M³, EM VIA URBANA EM REVESTIMENTO PRIMÁRIO (UNIDADE: M3XKM). AF_07/2020</t>
  </si>
  <si>
    <t>M3XKM</t>
  </si>
  <si>
    <t xml:space="preserve"> 11.5 </t>
  </si>
  <si>
    <t xml:space="preserve"> 00006077 </t>
  </si>
  <si>
    <t>ARGILA OU BARRO PARA ATERRO/REATERRO (RETIRADO NA JAZIDA, SEM TRANSPORTE)</t>
  </si>
  <si>
    <t xml:space="preserve"> 12 </t>
  </si>
  <si>
    <t>ARRIMOS E CONTENÇÕES</t>
  </si>
  <si>
    <t xml:space="preserve"> 12.1 </t>
  </si>
  <si>
    <t xml:space="preserve"> P5000-AR1 </t>
  </si>
  <si>
    <t>CONCRETAGEM DE ELEMETOS DE CONTENÇÃO E ARRIMO</t>
  </si>
  <si>
    <t xml:space="preserve"> 12.2 </t>
  </si>
  <si>
    <t xml:space="preserve"> P5000-AR2 </t>
  </si>
  <si>
    <t>ARMADURAS DE AÇO CA-50 PARA ELEMENTOS DE ARRIMO/CONTENÇÃO</t>
  </si>
  <si>
    <t xml:space="preserve"> 12.3 </t>
  </si>
  <si>
    <t xml:space="preserve"> P5000-AR3 </t>
  </si>
  <si>
    <t>ARMADURAS DE AÇO CA-60 PARA ELEMENTOS DE ARRIMO/CONTENÇÃO</t>
  </si>
  <si>
    <t xml:space="preserve"> 12.4 </t>
  </si>
  <si>
    <t xml:space="preserve"> P5000-AR4 </t>
  </si>
  <si>
    <t>FORMAS DE CHAPA DE MADEIRA RESINADA EM ELEMENTOS DE ARRIMO/CONTENÇÃO</t>
  </si>
  <si>
    <t xml:space="preserve"> 12.5 </t>
  </si>
  <si>
    <t xml:space="preserve"> P5000-AR5 </t>
  </si>
  <si>
    <t>FECHAMENTO EM ALVENARIA COM ACABAMENTO EM VÃOS DE ELEMENTOS DE CONTENÇÃO/ARRIMO</t>
  </si>
  <si>
    <t xml:space="preserve"> 13 </t>
  </si>
  <si>
    <t>MUROS - BALDRAMES E MURETAS</t>
  </si>
  <si>
    <t xml:space="preserve"> 13.1 </t>
  </si>
  <si>
    <t>CORRIMÃO E GUARDA-CORPO</t>
  </si>
  <si>
    <t xml:space="preserve"> P5000-AR6 </t>
  </si>
  <si>
    <t>BALDRAMES DE MUROS E MURETAS, CONFORME DETALHE ESPECÍFICO EM PROJETO</t>
  </si>
  <si>
    <t xml:space="preserve"> 13.1.1 </t>
  </si>
  <si>
    <t xml:space="preserve"> 8759 </t>
  </si>
  <si>
    <t>Corrimão em aço inox ø=1 1/2", duplo, h=90cm</t>
  </si>
  <si>
    <t xml:space="preserve"> 14 </t>
  </si>
  <si>
    <t>PAVIMENTAÇÃO</t>
  </si>
  <si>
    <t xml:space="preserve"> 14.1 </t>
  </si>
  <si>
    <t xml:space="preserve"> 14.2 </t>
  </si>
  <si>
    <t xml:space="preserve"> 92398 </t>
  </si>
  <si>
    <t>EXECUÇÃO DE PAVIMENTO EM PISO INTERTRAVADO, COM BLOCO RETANGULAR COR NATURAL DE 20 X 10 CM, ESPESSURA 8 CM. AF_10/2022</t>
  </si>
  <si>
    <t xml:space="preserve"> 14.3 </t>
  </si>
  <si>
    <t xml:space="preserve"> 92396 </t>
  </si>
  <si>
    <t>EXECUÇÃO DE PASSEIO EM PISO INTERTRAVADO, COM BLOCO RETANGULAR COR NATURAL DE 20 X 10 CM, ESPESSURA 6 CM. AF_10/2022</t>
  </si>
  <si>
    <t xml:space="preserve"> 14.4 </t>
  </si>
  <si>
    <t xml:space="preserve"> 12039 </t>
  </si>
  <si>
    <t>Piso tátil direcional e/ou alerta, de concreto, na cor natural, p/deficientesvisuais, dimensões 40x40cm, aplicado com argamassa industrializada ac-ii, rejuntado, exclusive regularização de base</t>
  </si>
  <si>
    <t xml:space="preserve"> 14.5 </t>
  </si>
  <si>
    <t xml:space="preserve"> 14.6 </t>
  </si>
  <si>
    <t xml:space="preserve"> P5000-PAV-002 </t>
  </si>
  <si>
    <t>ASSENTAMENTO DE GUIA (MEIO-FIO) EM TRECHO RETO, CONFECCIONADA EM CONCRETO PRÉ-FABRICADO, INTERTRAVADO DIMENSÕES 22x11 CM, PARA DELIMITAÇÃO DE JARDINS, PRAÇAS OU PASSEIOS. ADAPTADO SINAPI 94279</t>
  </si>
  <si>
    <t xml:space="preserve"> 14.7 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</si>
  <si>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</si>
  <si>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</si>
  <si>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14.9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</si>
  <si>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</si>
  <si>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</si>
  <si>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 xml:space="preserve"> 14.10 </t>
  </si>
  <si>
    <t xml:space="preserve"> 12214 </t>
  </si>
  <si>
    <t>Rampa padrão para acesso de deficientes a passeio público, em concreto simples Fck=25MPa, desempolada, com pintura indicativa em novacor, 02 demãos</t>
  </si>
  <si>
    <t xml:space="preserve"> 14.11 </t>
  </si>
  <si>
    <t xml:space="preserve"> P650-PAV-007 </t>
  </si>
  <si>
    <t>BATE-RODAS EM RESINA DE POLIÉSTER, COR AMARELA</t>
  </si>
  <si>
    <t xml:space="preserve"> 14.12 </t>
  </si>
  <si>
    <t xml:space="preserve"> 2605 </t>
  </si>
  <si>
    <t>Locação de serviços de pavimentação</t>
  </si>
  <si>
    <t xml:space="preserve"> 14.13 </t>
  </si>
  <si>
    <t xml:space="preserve"> 14.14 </t>
  </si>
  <si>
    <t xml:space="preserve"> 14.15 </t>
  </si>
  <si>
    <t>PINTURA PAVIMENTAÇÃO</t>
  </si>
  <si>
    <t xml:space="preserve"> 14.15.1 </t>
  </si>
  <si>
    <t xml:space="preserve"> P5000-REV-002 </t>
  </si>
  <si>
    <t>PINTURA E DEMARÇÃO NO PISO PARA SINALIZAR VAGA DE ESTACIONAMENTO, USO INTERNO OU EXTERNO, COM O SIMBOLO "CADEIRANTE", NA MEDIDA DE 1,20 X 1,20M, COM TINTA A BASE DE BORRACHA CLORADA</t>
  </si>
  <si>
    <t xml:space="preserve"> 14.15.2 </t>
  </si>
  <si>
    <t xml:space="preserve"> P5000-REV-003 </t>
  </si>
  <si>
    <t>PINTURA E DEMARCAÇÃO NO PISO PARA SINALIZAR VAGA DE ESTACIONAMENTO, USO INTERNO OU EXTERNO, COM O SIMBOLO "IDOSO", NA MEDIDA DE 1,50 X 0,40M, COM TINTA A BASE DE BORRACHA CLORADA</t>
  </si>
  <si>
    <t xml:space="preserve"> 14.15.3 </t>
  </si>
  <si>
    <t xml:space="preserve"> P5000-REV-004 </t>
  </si>
  <si>
    <t>PINTURA E DEMARCAÇÃO NO PISO PARA SINALIZAR VAGA DE ESTACIONAMENTO, USO INTERNO OU EXTERNO, COM O SIMBOLO "GESTANTE", NA MEDIDA DE 1,50 X 0,40M, COM TINTA A BASE DE BORRACHA CLORADA</t>
  </si>
  <si>
    <t xml:space="preserve"> 14.15.4 </t>
  </si>
  <si>
    <t xml:space="preserve"> P650-PAV-008 </t>
  </si>
  <si>
    <t>PINTURA DE DEMARCAÇÃO DE VAGAS COM BORRACHA CLORADA, E = 5 CM, APLICAÇÃO MANUAL. ADAPTADA SINAPI 102505</t>
  </si>
  <si>
    <t xml:space="preserve"> 15 </t>
  </si>
  <si>
    <t>COBERTURA ESTACIONAMENTO</t>
  </si>
  <si>
    <t xml:space="preserve"> 15.1 </t>
  </si>
  <si>
    <t xml:space="preserve"> P650-COB-02 </t>
  </si>
  <si>
    <t>ESTRUTURA METALICA COBERTURA DO ESTACIONAMENTO CONFORME PROJETO PADRÃO, INCLUSO TELHAMENTO, FUNDO E PINTURA CONFORME PROJETO. UNIDADE EM ÁREA DE PROJEÇÃO</t>
  </si>
  <si>
    <t xml:space="preserve"> 16 </t>
  </si>
  <si>
    <t>SERVIÇOS EXTERNOS</t>
  </si>
  <si>
    <t xml:space="preserve"> 16.1 </t>
  </si>
  <si>
    <t xml:space="preserve"> C4726 </t>
  </si>
  <si>
    <t>SEINFRA</t>
  </si>
  <si>
    <t>CERCA/GRADIL NYLOFOR H=2,03M, MALHA 5 X 20CM - FIO 5,00MM, COM FIXADORES DE POLIAMIDA EM POSTE 40 x 60 MM CHUMBADOS EM BASE DE CONCRETO (EXCLUSIVE ESTA) , REVESTIDOS EM POLIESTER POR PROCESSO DE PINTURA ELETROSTÁTICA (GRADIL E POSTE), NAS CORES VERDE OU BRANCA - FORNECIMENTO E INSTALAÇÃO</t>
  </si>
  <si>
    <t xml:space="preserve"> 16.2 </t>
  </si>
  <si>
    <t xml:space="preserve"> P650-SET-001 </t>
  </si>
  <si>
    <t>ALVENARIA DE BLOCOS DE CONCRETO DE FECHAMENTO DE MUROS - CONFORME DETALHE ESPECÍFICO DE PROJETO</t>
  </si>
  <si>
    <t xml:space="preserve"> 16.3 </t>
  </si>
  <si>
    <t xml:space="preserve"> 16.4 </t>
  </si>
  <si>
    <t xml:space="preserve"> 11000 </t>
  </si>
  <si>
    <t>Tela em aço inoxidável, padrão moeda, fixada em moldura constituída de cantoneira de 3/4 x 3/4 x 1/8"</t>
  </si>
  <si>
    <t xml:space="preserve"> 16.5 </t>
  </si>
  <si>
    <t xml:space="preserve"> C4556 </t>
  </si>
  <si>
    <t>PORTÃO PIVOTANTE NYLOFOR, COMPOSTO DE QUADRO, PAINÉIS E ACESSÓRIOS COM PINTURA ELETROSTÁTICA COM TINTA POLIESTER, NAS CORES VERDE OU BRANCA, COM POSTE EM AÇO REVESTIDO, COR VERDE OU BRANCA - FORNECIMENTO E MONTAGEM</t>
  </si>
  <si>
    <t xml:space="preserve"> 16.6 </t>
  </si>
  <si>
    <t xml:space="preserve"> 1874 </t>
  </si>
  <si>
    <t>Fornecimento de cadeado 50mm</t>
  </si>
  <si>
    <t xml:space="preserve"> 16.7 </t>
  </si>
  <si>
    <t xml:space="preserve"> P650-DIV-002 </t>
  </si>
  <si>
    <t>PORTÃO DE CORRER, EM FOLHA METÁLICA, 5 METROS, COM BATENTE EM TUBO DE AÇO 80X80MM, INCLUSO TRILHO EM CANTONEIRA 1.1/2"X1/8" E MOTOR PARA AUTOMAÇÃO - ADAPTADO ORSE 12989</t>
  </si>
  <si>
    <t xml:space="preserve"> 16.10 </t>
  </si>
  <si>
    <t>GRAMA</t>
  </si>
  <si>
    <t xml:space="preserve"> 16.10.1 </t>
  </si>
  <si>
    <t xml:space="preserve"> 103946 </t>
  </si>
  <si>
    <t>PLANTIO DE GRAMA ESMERALDA OU SÃO CARLOS OU CURITIBANA, EM PLACAS. AF_07/2024</t>
  </si>
  <si>
    <t xml:space="preserve"> 16.10.2 </t>
  </si>
  <si>
    <t xml:space="preserve"> 00007253 </t>
  </si>
  <si>
    <t>TERRA VEGETAL (GRANEL)</t>
  </si>
  <si>
    <t xml:space="preserve"> 16.10.3 </t>
  </si>
  <si>
    <t xml:space="preserve"> ED-31449 </t>
  </si>
  <si>
    <t>ARGILA EXPANDIDA, INCLUSIVE FORNECIMENTO E ESPALHAMENTO MANUAL</t>
  </si>
  <si>
    <t xml:space="preserve"> 17 </t>
  </si>
  <si>
    <t>DIVERSOS</t>
  </si>
  <si>
    <t xml:space="preserve"> 17.1 </t>
  </si>
  <si>
    <t xml:space="preserve"> P650-PAV-009 </t>
  </si>
  <si>
    <t>MASTRO EM FERRO GALVANIZADO, TUBO INDUSTRIAL 3", FIXADO SOBRE BASE DE CONCRETO, COM CATRACA, ROLDANAS E AÇO E CORDÕES DE NYLON PARA IÇAMENTO DE BANDEIRAS</t>
  </si>
  <si>
    <t xml:space="preserve"> 17.2 </t>
  </si>
  <si>
    <t xml:space="preserve"> C.C.FRB.44001 </t>
  </si>
  <si>
    <t>Bicicletário em estrutura tubular galvanizada a frio diam=2", fixado com parafuso chumbador parabolt, acabamento com pintura metálica em esmalte sintético cinza grafite</t>
  </si>
  <si>
    <t xml:space="preserve"> 17.3 </t>
  </si>
  <si>
    <t xml:space="preserve"> P650-DIV-010 </t>
  </si>
  <si>
    <t>Lixeira externa tipo contêiner, em aço, com duas baias, capacidade mínima 1600 litros</t>
  </si>
  <si>
    <t xml:space="preserve"> 17.4 </t>
  </si>
  <si>
    <t xml:space="preserve"> P650-DIV-001 </t>
  </si>
  <si>
    <t>OLHAL EM AÇO INOX 316, FORJADO DE UMA ÚNICA PEÇA SÓLIDA, COM FIXAÇÃO ATRAVÉS DE CHUMBAMENTO QUÍMICO</t>
  </si>
  <si>
    <t xml:space="preserve"> 17.5 </t>
  </si>
  <si>
    <t xml:space="preserve"> P650-PAV-010 </t>
  </si>
  <si>
    <t>Lixeiras container com rodas - 1,09m x 1,41m - sem pedal, com capacidade mínima 450 kg e 1000 litros</t>
  </si>
  <si>
    <t xml:space="preserve"> 17.6 </t>
  </si>
  <si>
    <t xml:space="preserve"> P650-DIV-012 </t>
  </si>
  <si>
    <t>PROTEÇÃO DAS DIVISORIAS E PISOS COM PROTEÇÃO MECÂNICA COM PAPELÃO ONDULADO PARA PROTEÇÃO DAS MESMAS DURANTE A OBRA</t>
  </si>
  <si>
    <t xml:space="preserve"> 17.7 </t>
  </si>
  <si>
    <t xml:space="preserve"> C.C.NVA.27004 </t>
  </si>
  <si>
    <t>CHAPA DE MADEIRA COMPENSADA NAVAL (COM COLA FENOLICA), E = 4 MM, DE *1,60 X 2,20* M PARA PROTEÇÃO DO PISO DAS CIRCULAÇÕES E ACESSOS</t>
  </si>
  <si>
    <t>Totais -&gt;</t>
  </si>
  <si>
    <t>1.603.457,58</t>
  </si>
  <si>
    <t>3.636.905,01</t>
  </si>
  <si>
    <t>5.240.362,59</t>
  </si>
  <si>
    <t>Total sem BDI</t>
  </si>
  <si>
    <t>Total do BDI</t>
  </si>
  <si>
    <t>Total Geral</t>
  </si>
  <si>
    <t xml:space="preserve">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</si>
</sst>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6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3"/>
  <sheetViews>
    <sheetView tabSelected="1" showOutlineSymbols="0" showWhiteSpace="0" workbookViewId="0">
      <selection activeCell="D18" sqref="D18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4" ht="80.099999999999994" customHeight="1" x14ac:dyDescent="0.2">
      <c r="A2" s="17"/>
      <c r="B2" s="17"/>
      <c r="C2" s="17"/>
      <c r="D2" s="17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4" ht="15" customHeight="1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329810.90999999997</v>
      </c>
      <c r="N6" s="6">
        <f t="shared" ref="N6:N69" si="0">M6 / 5240362.59</f>
        <v>6.2936658358214867E-2</v>
      </c>
    </row>
    <row r="7" spans="1:14" ht="24" customHeight="1" x14ac:dyDescent="0.2">
      <c r="A7" s="3" t="s">
        <v>23</v>
      </c>
      <c r="B7" s="3"/>
      <c r="C7" s="3"/>
      <c r="D7" s="3" t="s">
        <v>24</v>
      </c>
      <c r="E7" s="3"/>
      <c r="F7" s="4"/>
      <c r="G7" s="3"/>
      <c r="H7" s="3"/>
      <c r="I7" s="3"/>
      <c r="J7" s="3"/>
      <c r="K7" s="3"/>
      <c r="L7" s="3"/>
      <c r="M7" s="5">
        <v>213842.25</v>
      </c>
      <c r="N7" s="6">
        <f t="shared" si="0"/>
        <v>4.0806766006624744E-2</v>
      </c>
    </row>
    <row r="8" spans="1:14" ht="39" customHeight="1" x14ac:dyDescent="0.2">
      <c r="A8" s="7" t="s">
        <v>25</v>
      </c>
      <c r="B8" s="9" t="s">
        <v>26</v>
      </c>
      <c r="C8" s="7" t="s">
        <v>27</v>
      </c>
      <c r="D8" s="7" t="s">
        <v>28</v>
      </c>
      <c r="E8" s="8" t="s">
        <v>29</v>
      </c>
      <c r="F8" s="9">
        <v>1365</v>
      </c>
      <c r="G8" s="10">
        <v>37.31</v>
      </c>
      <c r="H8" s="10">
        <v>11.45</v>
      </c>
      <c r="I8" s="10">
        <v>34.64</v>
      </c>
      <c r="J8" s="10">
        <f>TRUNC(G8 * (1 + 23.54 / 100), 2)</f>
        <v>46.09</v>
      </c>
      <c r="K8" s="10">
        <f>TRUNC(F8 * H8, 2)</f>
        <v>15629.25</v>
      </c>
      <c r="L8" s="10">
        <f>M8 - K8</f>
        <v>47283.6</v>
      </c>
      <c r="M8" s="10">
        <f>TRUNC(F8 * J8, 2)</f>
        <v>62912.85</v>
      </c>
      <c r="N8" s="11">
        <f t="shared" si="0"/>
        <v>1.2005438348875779E-2</v>
      </c>
    </row>
    <row r="9" spans="1:14" ht="39" customHeight="1" x14ac:dyDescent="0.2">
      <c r="A9" s="12" t="s">
        <v>30</v>
      </c>
      <c r="B9" s="14" t="s">
        <v>31</v>
      </c>
      <c r="C9" s="12" t="s">
        <v>32</v>
      </c>
      <c r="D9" s="12" t="s">
        <v>33</v>
      </c>
      <c r="E9" s="13" t="s">
        <v>34</v>
      </c>
      <c r="F9" s="14">
        <v>178.77</v>
      </c>
      <c r="G9" s="15">
        <v>495.3</v>
      </c>
      <c r="H9" s="15">
        <v>0</v>
      </c>
      <c r="I9" s="15">
        <v>549.23</v>
      </c>
      <c r="J9" s="15" t="str">
        <f>TRUNC(G9 * (1 + 10.89 / 100), 2) &amp;CHAR(10)&amp; "(10.89%)"</f>
        <v>549,23
(10.89%)</v>
      </c>
      <c r="K9" s="15">
        <f>TRUNC(F9 * H9, 2)</f>
        <v>0</v>
      </c>
      <c r="L9" s="15">
        <f>M9 - K9</f>
        <v>98185.84</v>
      </c>
      <c r="M9" s="15">
        <f>TRUNC((F9 * 1 ) * TRUNC(G9 * (1 + 10.89 / 100), 2), 2)</f>
        <v>98185.84</v>
      </c>
      <c r="N9" s="16">
        <f t="shared" si="0"/>
        <v>1.8736459226574242E-2</v>
      </c>
    </row>
    <row r="10" spans="1:14" ht="26.1" customHeight="1" x14ac:dyDescent="0.2">
      <c r="A10" s="7" t="s">
        <v>35</v>
      </c>
      <c r="B10" s="9" t="s">
        <v>36</v>
      </c>
      <c r="C10" s="7" t="s">
        <v>32</v>
      </c>
      <c r="D10" s="7" t="s">
        <v>37</v>
      </c>
      <c r="E10" s="8" t="s">
        <v>34</v>
      </c>
      <c r="F10" s="9">
        <v>178.77</v>
      </c>
      <c r="G10" s="10">
        <v>54</v>
      </c>
      <c r="H10" s="10">
        <v>48.03</v>
      </c>
      <c r="I10" s="10">
        <v>18.68</v>
      </c>
      <c r="J10" s="10">
        <f>TRUNC(G10 * (1 + 23.54 / 100), 2)</f>
        <v>66.709999999999994</v>
      </c>
      <c r="K10" s="10">
        <f>TRUNC(F10 * H10, 2)</f>
        <v>8586.32</v>
      </c>
      <c r="L10" s="10">
        <f>M10 - K10</f>
        <v>3339.42</v>
      </c>
      <c r="M10" s="10">
        <f>TRUNC(F10 * J10, 2)</f>
        <v>11925.74</v>
      </c>
      <c r="N10" s="11">
        <f t="shared" si="0"/>
        <v>2.2757471062703699E-3</v>
      </c>
    </row>
    <row r="11" spans="1:14" ht="26.1" customHeight="1" x14ac:dyDescent="0.2">
      <c r="A11" s="7" t="s">
        <v>38</v>
      </c>
      <c r="B11" s="9" t="s">
        <v>39</v>
      </c>
      <c r="C11" s="7" t="s">
        <v>32</v>
      </c>
      <c r="D11" s="7" t="s">
        <v>40</v>
      </c>
      <c r="E11" s="8" t="s">
        <v>41</v>
      </c>
      <c r="F11" s="9">
        <v>3544.75</v>
      </c>
      <c r="G11" s="10">
        <v>7.43</v>
      </c>
      <c r="H11" s="10">
        <v>0.17</v>
      </c>
      <c r="I11" s="10">
        <v>9</v>
      </c>
      <c r="J11" s="10">
        <f>TRUNC(G11 * (1 + 23.54 / 100), 2)</f>
        <v>9.17</v>
      </c>
      <c r="K11" s="10">
        <f>TRUNC(F11 * H11, 2)</f>
        <v>602.6</v>
      </c>
      <c r="L11" s="10">
        <f>M11 - K11</f>
        <v>31902.75</v>
      </c>
      <c r="M11" s="10">
        <f>TRUNC(F11 * J11, 2)</f>
        <v>32505.35</v>
      </c>
      <c r="N11" s="11">
        <f t="shared" si="0"/>
        <v>6.2028818505858391E-3</v>
      </c>
    </row>
    <row r="12" spans="1:14" ht="26.1" customHeight="1" x14ac:dyDescent="0.2">
      <c r="A12" s="7" t="s">
        <v>42</v>
      </c>
      <c r="B12" s="9" t="s">
        <v>43</v>
      </c>
      <c r="C12" s="7" t="s">
        <v>32</v>
      </c>
      <c r="D12" s="7" t="s">
        <v>44</v>
      </c>
      <c r="E12" s="8" t="s">
        <v>41</v>
      </c>
      <c r="F12" s="9">
        <v>673.62</v>
      </c>
      <c r="G12" s="10">
        <v>9.99</v>
      </c>
      <c r="H12" s="10">
        <v>2.2200000000000002</v>
      </c>
      <c r="I12" s="10">
        <v>10.119999999999999</v>
      </c>
      <c r="J12" s="10">
        <f>TRUNC(G12 * (1 + 23.54 / 100), 2)</f>
        <v>12.34</v>
      </c>
      <c r="K12" s="10">
        <f>TRUNC(F12 * H12, 2)</f>
        <v>1495.43</v>
      </c>
      <c r="L12" s="10">
        <f>M12 - K12</f>
        <v>6817.0399999999991</v>
      </c>
      <c r="M12" s="10">
        <f>TRUNC(F12 * J12, 2)</f>
        <v>8312.4699999999993</v>
      </c>
      <c r="N12" s="11">
        <f t="shared" si="0"/>
        <v>1.5862394743185128E-3</v>
      </c>
    </row>
    <row r="13" spans="1:14" ht="24" customHeight="1" x14ac:dyDescent="0.2">
      <c r="A13" s="3" t="s">
        <v>45</v>
      </c>
      <c r="B13" s="3"/>
      <c r="C13" s="3"/>
      <c r="D13" s="3" t="s">
        <v>46</v>
      </c>
      <c r="E13" s="3"/>
      <c r="F13" s="4"/>
      <c r="G13" s="3"/>
      <c r="H13" s="3"/>
      <c r="I13" s="3"/>
      <c r="J13" s="3"/>
      <c r="K13" s="3"/>
      <c r="L13" s="3"/>
      <c r="M13" s="5">
        <v>107681.79</v>
      </c>
      <c r="N13" s="6">
        <f t="shared" si="0"/>
        <v>2.0548538035418652E-2</v>
      </c>
    </row>
    <row r="14" spans="1:14" ht="39" customHeight="1" x14ac:dyDescent="0.2">
      <c r="A14" s="7" t="s">
        <v>47</v>
      </c>
      <c r="B14" s="9" t="s">
        <v>48</v>
      </c>
      <c r="C14" s="7" t="s">
        <v>32</v>
      </c>
      <c r="D14" s="7" t="s">
        <v>49</v>
      </c>
      <c r="E14" s="8" t="s">
        <v>50</v>
      </c>
      <c r="F14" s="9">
        <v>298.85000000000002</v>
      </c>
      <c r="G14" s="10">
        <v>113.2</v>
      </c>
      <c r="H14" s="10">
        <v>67.989999999999995</v>
      </c>
      <c r="I14" s="10">
        <v>71.849999999999994</v>
      </c>
      <c r="J14" s="10">
        <f>TRUNC(G14 * (1 + 23.54 / 100), 2)</f>
        <v>139.84</v>
      </c>
      <c r="K14" s="10">
        <f>TRUNC(F14 * H14, 2)</f>
        <v>20318.810000000001</v>
      </c>
      <c r="L14" s="10">
        <f>M14 - K14</f>
        <v>21472.37</v>
      </c>
      <c r="M14" s="10">
        <f>TRUNC(F14 * J14, 2)</f>
        <v>41791.18</v>
      </c>
      <c r="N14" s="11">
        <f t="shared" si="0"/>
        <v>7.9748641973264676E-3</v>
      </c>
    </row>
    <row r="15" spans="1:14" ht="39" customHeight="1" x14ac:dyDescent="0.2">
      <c r="A15" s="12" t="s">
        <v>51</v>
      </c>
      <c r="B15" s="14" t="s">
        <v>31</v>
      </c>
      <c r="C15" s="12" t="s">
        <v>32</v>
      </c>
      <c r="D15" s="12" t="s">
        <v>33</v>
      </c>
      <c r="E15" s="13" t="s">
        <v>34</v>
      </c>
      <c r="F15" s="14">
        <v>58.25</v>
      </c>
      <c r="G15" s="15">
        <v>495.3</v>
      </c>
      <c r="H15" s="15">
        <v>0</v>
      </c>
      <c r="I15" s="15">
        <v>549.23</v>
      </c>
      <c r="J15" s="15" t="str">
        <f>TRUNC(G15 * (1 + 10.89 / 100), 2) &amp;CHAR(10)&amp; "(10.89%)"</f>
        <v>549,23
(10.89%)</v>
      </c>
      <c r="K15" s="15">
        <f>TRUNC(F15 * H15, 2)</f>
        <v>0</v>
      </c>
      <c r="L15" s="15">
        <f>M15 - K15</f>
        <v>31992.639999999999</v>
      </c>
      <c r="M15" s="15">
        <f>TRUNC((F15 * 1 ) * TRUNC(G15 * (1 + 10.89 / 100), 2), 2)</f>
        <v>31992.639999999999</v>
      </c>
      <c r="N15" s="16">
        <f t="shared" si="0"/>
        <v>6.105043200836986E-3</v>
      </c>
    </row>
    <row r="16" spans="1:14" ht="26.1" customHeight="1" x14ac:dyDescent="0.2">
      <c r="A16" s="7" t="s">
        <v>52</v>
      </c>
      <c r="B16" s="9" t="s">
        <v>36</v>
      </c>
      <c r="C16" s="7" t="s">
        <v>32</v>
      </c>
      <c r="D16" s="7" t="s">
        <v>37</v>
      </c>
      <c r="E16" s="8" t="s">
        <v>34</v>
      </c>
      <c r="F16" s="9">
        <v>58.25</v>
      </c>
      <c r="G16" s="10">
        <v>54</v>
      </c>
      <c r="H16" s="10">
        <v>48.03</v>
      </c>
      <c r="I16" s="10">
        <v>18.68</v>
      </c>
      <c r="J16" s="10">
        <f>TRUNC(G16 * (1 + 23.54 / 100), 2)</f>
        <v>66.709999999999994</v>
      </c>
      <c r="K16" s="10">
        <f>TRUNC(F16 * H16, 2)</f>
        <v>2797.74</v>
      </c>
      <c r="L16" s="10">
        <f>M16 - K16</f>
        <v>1088.1100000000001</v>
      </c>
      <c r="M16" s="10">
        <f>TRUNC(F16 * J16, 2)</f>
        <v>3885.85</v>
      </c>
      <c r="N16" s="11">
        <f t="shared" si="0"/>
        <v>7.415231166284621E-4</v>
      </c>
    </row>
    <row r="17" spans="1:14" ht="26.1" customHeight="1" x14ac:dyDescent="0.2">
      <c r="A17" s="7" t="s">
        <v>53</v>
      </c>
      <c r="B17" s="9" t="s">
        <v>39</v>
      </c>
      <c r="C17" s="7" t="s">
        <v>32</v>
      </c>
      <c r="D17" s="7" t="s">
        <v>40</v>
      </c>
      <c r="E17" s="8" t="s">
        <v>41</v>
      </c>
      <c r="F17" s="9">
        <v>3272.86</v>
      </c>
      <c r="G17" s="10">
        <v>7.43</v>
      </c>
      <c r="H17" s="10">
        <v>0.17</v>
      </c>
      <c r="I17" s="10">
        <v>9</v>
      </c>
      <c r="J17" s="10">
        <f>TRUNC(G17 * (1 + 23.54 / 100), 2)</f>
        <v>9.17</v>
      </c>
      <c r="K17" s="10">
        <f>TRUNC(F17 * H17, 2)</f>
        <v>556.38</v>
      </c>
      <c r="L17" s="10">
        <f>M17 - K17</f>
        <v>29455.739999999998</v>
      </c>
      <c r="M17" s="10">
        <f>TRUNC(F17 * J17, 2)</f>
        <v>30012.12</v>
      </c>
      <c r="N17" s="11">
        <f t="shared" si="0"/>
        <v>5.7271075206267357E-3</v>
      </c>
    </row>
    <row r="18" spans="1:14" ht="24" customHeight="1" x14ac:dyDescent="0.2">
      <c r="A18" s="3" t="s">
        <v>54</v>
      </c>
      <c r="B18" s="3"/>
      <c r="C18" s="3"/>
      <c r="D18" s="3" t="s">
        <v>55</v>
      </c>
      <c r="E18" s="3"/>
      <c r="F18" s="4"/>
      <c r="G18" s="3"/>
      <c r="H18" s="3"/>
      <c r="I18" s="3"/>
      <c r="J18" s="3"/>
      <c r="K18" s="3"/>
      <c r="L18" s="3"/>
      <c r="M18" s="5">
        <v>8286.8700000000008</v>
      </c>
      <c r="N18" s="6">
        <f t="shared" si="0"/>
        <v>1.5813543161714695E-3</v>
      </c>
    </row>
    <row r="19" spans="1:14" ht="104.1" customHeight="1" x14ac:dyDescent="0.2">
      <c r="A19" s="7" t="s">
        <v>56</v>
      </c>
      <c r="B19" s="9" t="s">
        <v>57</v>
      </c>
      <c r="C19" s="7" t="s">
        <v>27</v>
      </c>
      <c r="D19" s="7" t="s">
        <v>58</v>
      </c>
      <c r="E19" s="8" t="s">
        <v>29</v>
      </c>
      <c r="F19" s="9">
        <v>13.73</v>
      </c>
      <c r="G19" s="10">
        <v>488.56</v>
      </c>
      <c r="H19" s="10">
        <v>135.82</v>
      </c>
      <c r="I19" s="10">
        <v>467.74</v>
      </c>
      <c r="J19" s="10">
        <f>TRUNC(G19 * (1 + 23.54 / 100), 2)</f>
        <v>603.55999999999995</v>
      </c>
      <c r="K19" s="10">
        <f>TRUNC(F19 * H19, 2)</f>
        <v>1864.8</v>
      </c>
      <c r="L19" s="10">
        <f>M19 - K19</f>
        <v>6422.0700000000006</v>
      </c>
      <c r="M19" s="10">
        <f>TRUNC(F19 * J19, 2)</f>
        <v>8286.8700000000008</v>
      </c>
      <c r="N19" s="11">
        <f t="shared" si="0"/>
        <v>1.5813543161714695E-3</v>
      </c>
    </row>
    <row r="20" spans="1:14" ht="24" customHeight="1" x14ac:dyDescent="0.2">
      <c r="A20" s="3" t="s">
        <v>59</v>
      </c>
      <c r="B20" s="3"/>
      <c r="C20" s="3"/>
      <c r="D20" s="3" t="s">
        <v>60</v>
      </c>
      <c r="E20" s="3"/>
      <c r="F20" s="4"/>
      <c r="G20" s="3"/>
      <c r="H20" s="3"/>
      <c r="I20" s="3"/>
      <c r="J20" s="3"/>
      <c r="K20" s="3"/>
      <c r="L20" s="3"/>
      <c r="M20" s="5">
        <v>577150.43000000005</v>
      </c>
      <c r="N20" s="6">
        <f t="shared" si="0"/>
        <v>0.11013559082750418</v>
      </c>
    </row>
    <row r="21" spans="1:14" ht="182.1" customHeight="1" x14ac:dyDescent="0.2">
      <c r="A21" s="7" t="s">
        <v>61</v>
      </c>
      <c r="B21" s="9" t="s">
        <v>62</v>
      </c>
      <c r="C21" s="7" t="s">
        <v>27</v>
      </c>
      <c r="D21" s="7" t="s">
        <v>63</v>
      </c>
      <c r="E21" s="8" t="s">
        <v>50</v>
      </c>
      <c r="F21" s="9">
        <v>301.33999999999997</v>
      </c>
      <c r="G21" s="10">
        <v>726.06</v>
      </c>
      <c r="H21" s="10">
        <v>358.78</v>
      </c>
      <c r="I21" s="10">
        <v>538.19000000000005</v>
      </c>
      <c r="J21" s="10">
        <f>TRUNC(G21 * (1 + 23.54 / 100), 2)</f>
        <v>896.97</v>
      </c>
      <c r="K21" s="10">
        <f>TRUNC(F21 * H21, 2)</f>
        <v>108114.76</v>
      </c>
      <c r="L21" s="10">
        <f>M21 - K21</f>
        <v>162178.16999999998</v>
      </c>
      <c r="M21" s="10">
        <f>TRUNC(F21 * J21, 2)</f>
        <v>270292.93</v>
      </c>
      <c r="N21" s="11">
        <f t="shared" si="0"/>
        <v>5.1579051135848979E-2</v>
      </c>
    </row>
    <row r="22" spans="1:14" ht="39" customHeight="1" x14ac:dyDescent="0.2">
      <c r="A22" s="7" t="s">
        <v>64</v>
      </c>
      <c r="B22" s="9" t="s">
        <v>65</v>
      </c>
      <c r="C22" s="7" t="s">
        <v>27</v>
      </c>
      <c r="D22" s="7" t="s">
        <v>66</v>
      </c>
      <c r="E22" s="8" t="s">
        <v>50</v>
      </c>
      <c r="F22" s="9">
        <v>2.48</v>
      </c>
      <c r="G22" s="10">
        <v>1108</v>
      </c>
      <c r="H22" s="10">
        <v>136.88</v>
      </c>
      <c r="I22" s="10">
        <v>1231.94</v>
      </c>
      <c r="J22" s="10">
        <f>TRUNC(G22 * (1 + 23.54 / 100), 2)</f>
        <v>1368.82</v>
      </c>
      <c r="K22" s="10">
        <f>TRUNC(F22 * H22, 2)</f>
        <v>339.46</v>
      </c>
      <c r="L22" s="10">
        <f>M22 - K22</f>
        <v>3055.21</v>
      </c>
      <c r="M22" s="10">
        <f>TRUNC(F22 * J22, 2)</f>
        <v>3394.67</v>
      </c>
      <c r="N22" s="11">
        <f t="shared" si="0"/>
        <v>6.4779296121186911E-4</v>
      </c>
    </row>
    <row r="23" spans="1:14" ht="78" customHeight="1" x14ac:dyDescent="0.2">
      <c r="A23" s="7" t="s">
        <v>67</v>
      </c>
      <c r="B23" s="9" t="s">
        <v>68</v>
      </c>
      <c r="C23" s="7" t="s">
        <v>27</v>
      </c>
      <c r="D23" s="7" t="s">
        <v>69</v>
      </c>
      <c r="E23" s="8" t="s">
        <v>70</v>
      </c>
      <c r="F23" s="9">
        <v>33</v>
      </c>
      <c r="G23" s="10">
        <v>2890</v>
      </c>
      <c r="H23" s="10">
        <v>892.57</v>
      </c>
      <c r="I23" s="10">
        <v>2677.73</v>
      </c>
      <c r="J23" s="10">
        <f>TRUNC(G23 * (1 + 23.54 / 100), 2)</f>
        <v>3570.3</v>
      </c>
      <c r="K23" s="10">
        <f>TRUNC(F23 * H23, 2)</f>
        <v>29454.81</v>
      </c>
      <c r="L23" s="10">
        <f>M23 - K23</f>
        <v>88365.09</v>
      </c>
      <c r="M23" s="10">
        <f>TRUNC(F23 * J23, 2)</f>
        <v>117819.9</v>
      </c>
      <c r="N23" s="11">
        <f t="shared" si="0"/>
        <v>2.2483157983157802E-2</v>
      </c>
    </row>
    <row r="24" spans="1:14" ht="78" customHeight="1" x14ac:dyDescent="0.2">
      <c r="A24" s="7" t="s">
        <v>71</v>
      </c>
      <c r="B24" s="9" t="s">
        <v>72</v>
      </c>
      <c r="C24" s="7" t="s">
        <v>27</v>
      </c>
      <c r="D24" s="7" t="s">
        <v>73</v>
      </c>
      <c r="E24" s="8" t="s">
        <v>70</v>
      </c>
      <c r="F24" s="9">
        <v>3</v>
      </c>
      <c r="G24" s="10">
        <v>5175.8</v>
      </c>
      <c r="H24" s="10">
        <v>2557.67</v>
      </c>
      <c r="I24" s="10">
        <v>3836.51</v>
      </c>
      <c r="J24" s="10">
        <f>TRUNC(G24 * (1 + 23.54 / 100), 2)</f>
        <v>6394.18</v>
      </c>
      <c r="K24" s="10">
        <f>TRUNC(F24 * H24, 2)</f>
        <v>7673.01</v>
      </c>
      <c r="L24" s="10">
        <f>M24 - K24</f>
        <v>11509.53</v>
      </c>
      <c r="M24" s="10">
        <f>TRUNC(F24 * J24, 2)</f>
        <v>19182.54</v>
      </c>
      <c r="N24" s="11">
        <f t="shared" si="0"/>
        <v>3.6605367797650813E-3</v>
      </c>
    </row>
    <row r="25" spans="1:14" ht="24" customHeight="1" x14ac:dyDescent="0.2">
      <c r="A25" s="3" t="s">
        <v>74</v>
      </c>
      <c r="B25" s="3"/>
      <c r="C25" s="3"/>
      <c r="D25" s="3" t="s">
        <v>75</v>
      </c>
      <c r="E25" s="3"/>
      <c r="F25" s="4"/>
      <c r="G25" s="3"/>
      <c r="H25" s="3"/>
      <c r="I25" s="3"/>
      <c r="J25" s="3"/>
      <c r="K25" s="3"/>
      <c r="L25" s="3"/>
      <c r="M25" s="5">
        <v>49489.39</v>
      </c>
      <c r="N25" s="6">
        <f t="shared" si="0"/>
        <v>9.4438865918245549E-3</v>
      </c>
    </row>
    <row r="26" spans="1:14" ht="39" customHeight="1" x14ac:dyDescent="0.2">
      <c r="A26" s="7" t="s">
        <v>76</v>
      </c>
      <c r="B26" s="9" t="s">
        <v>77</v>
      </c>
      <c r="C26" s="7" t="s">
        <v>32</v>
      </c>
      <c r="D26" s="7" t="s">
        <v>78</v>
      </c>
      <c r="E26" s="8" t="s">
        <v>50</v>
      </c>
      <c r="F26" s="9">
        <v>183.05</v>
      </c>
      <c r="G26" s="10">
        <v>183.15</v>
      </c>
      <c r="H26" s="10">
        <v>30.39</v>
      </c>
      <c r="I26" s="10">
        <v>195.87</v>
      </c>
      <c r="J26" s="10">
        <f>TRUNC(G26 * (1 + 23.54 / 100), 2)</f>
        <v>226.26</v>
      </c>
      <c r="K26" s="10">
        <f>TRUNC(F26 * H26, 2)</f>
        <v>5562.88</v>
      </c>
      <c r="L26" s="10">
        <f>M26 - K26</f>
        <v>35854.01</v>
      </c>
      <c r="M26" s="10">
        <f>TRUNC(F26 * J26, 2)</f>
        <v>41416.89</v>
      </c>
      <c r="N26" s="11">
        <f t="shared" si="0"/>
        <v>7.9034397503398718E-3</v>
      </c>
    </row>
    <row r="27" spans="1:14" ht="26.1" customHeight="1" x14ac:dyDescent="0.2">
      <c r="A27" s="7" t="s">
        <v>79</v>
      </c>
      <c r="B27" s="9" t="s">
        <v>80</v>
      </c>
      <c r="C27" s="7" t="s">
        <v>81</v>
      </c>
      <c r="D27" s="7" t="s">
        <v>82</v>
      </c>
      <c r="E27" s="8" t="s">
        <v>50</v>
      </c>
      <c r="F27" s="9">
        <v>183.05</v>
      </c>
      <c r="G27" s="10">
        <v>35.700000000000003</v>
      </c>
      <c r="H27" s="10">
        <v>0</v>
      </c>
      <c r="I27" s="10">
        <v>44.1</v>
      </c>
      <c r="J27" s="10">
        <f>TRUNC(G27 * (1 + 23.54 / 100), 2)</f>
        <v>44.1</v>
      </c>
      <c r="K27" s="10">
        <f>TRUNC(F27 * H27, 2)</f>
        <v>0</v>
      </c>
      <c r="L27" s="10">
        <f>M27 - K27</f>
        <v>8072.5</v>
      </c>
      <c r="M27" s="10">
        <f>TRUNC(F27 * J27, 2)</f>
        <v>8072.5</v>
      </c>
      <c r="N27" s="11">
        <f t="shared" si="0"/>
        <v>1.5404468414846845E-3</v>
      </c>
    </row>
    <row r="28" spans="1:14" ht="24" customHeight="1" x14ac:dyDescent="0.2">
      <c r="A28" s="3" t="s">
        <v>83</v>
      </c>
      <c r="B28" s="3"/>
      <c r="C28" s="3"/>
      <c r="D28" s="3" t="s">
        <v>84</v>
      </c>
      <c r="E28" s="3"/>
      <c r="F28" s="4"/>
      <c r="G28" s="3"/>
      <c r="H28" s="3"/>
      <c r="I28" s="3"/>
      <c r="J28" s="3"/>
      <c r="K28" s="3"/>
      <c r="L28" s="3"/>
      <c r="M28" s="5">
        <v>37373.03</v>
      </c>
      <c r="N28" s="6">
        <f t="shared" si="0"/>
        <v>7.1317641400077238E-3</v>
      </c>
    </row>
    <row r="29" spans="1:14" ht="51.95" customHeight="1" x14ac:dyDescent="0.2">
      <c r="A29" s="7" t="s">
        <v>85</v>
      </c>
      <c r="B29" s="9" t="s">
        <v>86</v>
      </c>
      <c r="C29" s="7" t="s">
        <v>32</v>
      </c>
      <c r="D29" s="7" t="s">
        <v>87</v>
      </c>
      <c r="E29" s="8" t="s">
        <v>50</v>
      </c>
      <c r="F29" s="9">
        <v>187.17</v>
      </c>
      <c r="G29" s="10">
        <v>83.66</v>
      </c>
      <c r="H29" s="10">
        <v>41.68</v>
      </c>
      <c r="I29" s="10">
        <v>61.67</v>
      </c>
      <c r="J29" s="10">
        <f t="shared" ref="J29:J34" si="1">TRUNC(G29 * (1 + 23.54 / 100), 2)</f>
        <v>103.35</v>
      </c>
      <c r="K29" s="10">
        <f t="shared" ref="K29:K34" si="2">TRUNC(F29 * H29, 2)</f>
        <v>7801.24</v>
      </c>
      <c r="L29" s="10">
        <f t="shared" ref="L29:L34" si="3">M29 - K29</f>
        <v>11542.769999999999</v>
      </c>
      <c r="M29" s="10">
        <f t="shared" ref="M29:M34" si="4">TRUNC(F29 * J29, 2)</f>
        <v>19344.009999999998</v>
      </c>
      <c r="N29" s="11">
        <f t="shared" si="0"/>
        <v>3.6913495331245771E-3</v>
      </c>
    </row>
    <row r="30" spans="1:14" ht="51.95" customHeight="1" x14ac:dyDescent="0.2">
      <c r="A30" s="7" t="s">
        <v>88</v>
      </c>
      <c r="B30" s="9" t="s">
        <v>89</v>
      </c>
      <c r="C30" s="7" t="s">
        <v>32</v>
      </c>
      <c r="D30" s="7" t="s">
        <v>90</v>
      </c>
      <c r="E30" s="8" t="s">
        <v>50</v>
      </c>
      <c r="F30" s="9">
        <v>346.37</v>
      </c>
      <c r="G30" s="10">
        <v>9.8699999999999992</v>
      </c>
      <c r="H30" s="10">
        <v>7.81</v>
      </c>
      <c r="I30" s="10">
        <v>4.38</v>
      </c>
      <c r="J30" s="10">
        <f t="shared" si="1"/>
        <v>12.19</v>
      </c>
      <c r="K30" s="10">
        <f t="shared" si="2"/>
        <v>2705.14</v>
      </c>
      <c r="L30" s="10">
        <f t="shared" si="3"/>
        <v>1517.1100000000001</v>
      </c>
      <c r="M30" s="10">
        <f t="shared" si="4"/>
        <v>4222.25</v>
      </c>
      <c r="N30" s="11">
        <f t="shared" si="0"/>
        <v>8.0571714790445448E-4</v>
      </c>
    </row>
    <row r="31" spans="1:14" ht="51.95" customHeight="1" x14ac:dyDescent="0.2">
      <c r="A31" s="7" t="s">
        <v>91</v>
      </c>
      <c r="B31" s="9" t="s">
        <v>92</v>
      </c>
      <c r="C31" s="7" t="s">
        <v>32</v>
      </c>
      <c r="D31" s="7" t="s">
        <v>93</v>
      </c>
      <c r="E31" s="8" t="s">
        <v>50</v>
      </c>
      <c r="F31" s="9">
        <v>346.37</v>
      </c>
      <c r="G31" s="10">
        <v>29.97</v>
      </c>
      <c r="H31" s="10">
        <v>20.329999999999998</v>
      </c>
      <c r="I31" s="10">
        <v>16.690000000000001</v>
      </c>
      <c r="J31" s="10">
        <f t="shared" si="1"/>
        <v>37.020000000000003</v>
      </c>
      <c r="K31" s="10">
        <f t="shared" si="2"/>
        <v>7041.7</v>
      </c>
      <c r="L31" s="10">
        <f t="shared" si="3"/>
        <v>5780.9100000000008</v>
      </c>
      <c r="M31" s="10">
        <f t="shared" si="4"/>
        <v>12822.61</v>
      </c>
      <c r="N31" s="11">
        <f t="shared" si="0"/>
        <v>2.4468936604632925E-3</v>
      </c>
    </row>
    <row r="32" spans="1:14" ht="26.1" customHeight="1" x14ac:dyDescent="0.2">
      <c r="A32" s="7" t="s">
        <v>94</v>
      </c>
      <c r="B32" s="9" t="s">
        <v>95</v>
      </c>
      <c r="C32" s="7" t="s">
        <v>32</v>
      </c>
      <c r="D32" s="7" t="s">
        <v>96</v>
      </c>
      <c r="E32" s="8" t="s">
        <v>29</v>
      </c>
      <c r="F32" s="9">
        <v>59.61</v>
      </c>
      <c r="G32" s="10">
        <v>13.37</v>
      </c>
      <c r="H32" s="10">
        <v>1.98</v>
      </c>
      <c r="I32" s="10">
        <v>14.53</v>
      </c>
      <c r="J32" s="10">
        <f t="shared" si="1"/>
        <v>16.510000000000002</v>
      </c>
      <c r="K32" s="10">
        <f t="shared" si="2"/>
        <v>118.02</v>
      </c>
      <c r="L32" s="10">
        <f t="shared" si="3"/>
        <v>866.14</v>
      </c>
      <c r="M32" s="10">
        <f t="shared" si="4"/>
        <v>984.16</v>
      </c>
      <c r="N32" s="11">
        <f t="shared" si="0"/>
        <v>1.8780379851540005E-4</v>
      </c>
    </row>
    <row r="33" spans="1:14" ht="90.95" customHeight="1" x14ac:dyDescent="0.2">
      <c r="A33" s="7" t="s">
        <v>97</v>
      </c>
      <c r="B33" s="9" t="s">
        <v>98</v>
      </c>
      <c r="C33" s="7" t="s">
        <v>27</v>
      </c>
      <c r="D33" s="7" t="s">
        <v>99</v>
      </c>
      <c r="E33" s="8" t="s">
        <v>50</v>
      </c>
      <c r="F33" s="9">
        <v>22.27</v>
      </c>
      <c r="G33" s="10">
        <v>2480.36</v>
      </c>
      <c r="H33" s="10">
        <v>623.79999999999995</v>
      </c>
      <c r="I33" s="10">
        <v>2440.4299999999998</v>
      </c>
      <c r="J33" s="10">
        <f t="shared" si="1"/>
        <v>3064.23</v>
      </c>
      <c r="K33" s="10">
        <f t="shared" si="2"/>
        <v>13892.02</v>
      </c>
      <c r="L33" s="10">
        <f t="shared" si="3"/>
        <v>54348.37999999999</v>
      </c>
      <c r="M33" s="10">
        <f t="shared" si="4"/>
        <v>68240.399999999994</v>
      </c>
      <c r="N33" s="11">
        <f t="shared" si="0"/>
        <v>1.3022076016308634E-2</v>
      </c>
    </row>
    <row r="34" spans="1:14" ht="39" customHeight="1" x14ac:dyDescent="0.2">
      <c r="A34" s="7" t="s">
        <v>100</v>
      </c>
      <c r="B34" s="9" t="s">
        <v>101</v>
      </c>
      <c r="C34" s="7" t="s">
        <v>27</v>
      </c>
      <c r="D34" s="7" t="s">
        <v>102</v>
      </c>
      <c r="E34" s="8" t="s">
        <v>29</v>
      </c>
      <c r="F34" s="9">
        <v>8.1</v>
      </c>
      <c r="G34" s="10">
        <v>1135</v>
      </c>
      <c r="H34" s="10">
        <v>45.26</v>
      </c>
      <c r="I34" s="10">
        <v>1356.91</v>
      </c>
      <c r="J34" s="10">
        <f t="shared" si="1"/>
        <v>1402.17</v>
      </c>
      <c r="K34" s="10">
        <f t="shared" si="2"/>
        <v>366.6</v>
      </c>
      <c r="L34" s="10">
        <f t="shared" si="3"/>
        <v>10990.97</v>
      </c>
      <c r="M34" s="10">
        <f t="shared" si="4"/>
        <v>11357.57</v>
      </c>
      <c r="N34" s="11">
        <f t="shared" si="0"/>
        <v>2.167325219379524E-3</v>
      </c>
    </row>
    <row r="35" spans="1:14" ht="24" customHeight="1" x14ac:dyDescent="0.2">
      <c r="A35" s="3" t="s">
        <v>103</v>
      </c>
      <c r="B35" s="3"/>
      <c r="C35" s="3"/>
      <c r="D35" s="3" t="s">
        <v>104</v>
      </c>
      <c r="E35" s="3"/>
      <c r="F35" s="4"/>
      <c r="G35" s="3"/>
      <c r="H35" s="3"/>
      <c r="I35" s="3"/>
      <c r="J35" s="3"/>
      <c r="K35" s="3"/>
      <c r="L35" s="3"/>
      <c r="M35" s="5">
        <v>617999.43000000005</v>
      </c>
      <c r="N35" s="6">
        <f t="shared" si="0"/>
        <v>0.11793066212237044</v>
      </c>
    </row>
    <row r="36" spans="1:14" ht="24" customHeight="1" x14ac:dyDescent="0.2">
      <c r="A36" s="3" t="s">
        <v>105</v>
      </c>
      <c r="B36" s="3"/>
      <c r="C36" s="3"/>
      <c r="D36" s="3" t="s">
        <v>106</v>
      </c>
      <c r="E36" s="3"/>
      <c r="F36" s="4"/>
      <c r="G36" s="3"/>
      <c r="H36" s="3"/>
      <c r="I36" s="3"/>
      <c r="J36" s="3"/>
      <c r="K36" s="3"/>
      <c r="L36" s="3"/>
      <c r="M36" s="5">
        <v>40017.83</v>
      </c>
      <c r="N36" s="6">
        <f t="shared" si="0"/>
        <v>7.6364620410741468E-3</v>
      </c>
    </row>
    <row r="37" spans="1:14" ht="39" customHeight="1" x14ac:dyDescent="0.2">
      <c r="A37" s="12" t="s">
        <v>107</v>
      </c>
      <c r="B37" s="14" t="s">
        <v>108</v>
      </c>
      <c r="C37" s="12" t="s">
        <v>27</v>
      </c>
      <c r="D37" s="12" t="s">
        <v>109</v>
      </c>
      <c r="E37" s="13" t="s">
        <v>70</v>
      </c>
      <c r="F37" s="14">
        <v>2</v>
      </c>
      <c r="G37" s="15">
        <v>9450</v>
      </c>
      <c r="H37" s="15">
        <v>0</v>
      </c>
      <c r="I37" s="15">
        <v>10479.1</v>
      </c>
      <c r="J37" s="15" t="str">
        <f>TRUNC(G37 * (1 + 10.89 / 100), 2) &amp;CHAR(10)&amp; "(10.89%)"</f>
        <v>10479,1
(10.89%)</v>
      </c>
      <c r="K37" s="15">
        <f t="shared" ref="K37:K43" si="5">TRUNC(F37 * H37, 2)</f>
        <v>0</v>
      </c>
      <c r="L37" s="15">
        <f t="shared" ref="L37:L43" si="6">M37 - K37</f>
        <v>20958.2</v>
      </c>
      <c r="M37" s="15">
        <f>TRUNC((F37 * 1 ) * TRUNC(G37 * (1 + 10.89 / 100), 2), 2)</f>
        <v>20958.2</v>
      </c>
      <c r="N37" s="16">
        <f t="shared" si="0"/>
        <v>3.9993797452095772E-3</v>
      </c>
    </row>
    <row r="38" spans="1:14" ht="26.1" customHeight="1" x14ac:dyDescent="0.2">
      <c r="A38" s="12" t="s">
        <v>110</v>
      </c>
      <c r="B38" s="14" t="s">
        <v>111</v>
      </c>
      <c r="C38" s="12" t="s">
        <v>27</v>
      </c>
      <c r="D38" s="12" t="s">
        <v>112</v>
      </c>
      <c r="E38" s="13" t="s">
        <v>70</v>
      </c>
      <c r="F38" s="14">
        <v>1</v>
      </c>
      <c r="G38" s="15">
        <v>11750</v>
      </c>
      <c r="H38" s="15">
        <v>0</v>
      </c>
      <c r="I38" s="15">
        <v>13029.57</v>
      </c>
      <c r="J38" s="15" t="str">
        <f>TRUNC(G38 * (1 + 10.89 / 100), 2) &amp;CHAR(10)&amp; "(10.89%)"</f>
        <v>13029,57
(10.89%)</v>
      </c>
      <c r="K38" s="15">
        <f t="shared" si="5"/>
        <v>0</v>
      </c>
      <c r="L38" s="15">
        <f t="shared" si="6"/>
        <v>13029.57</v>
      </c>
      <c r="M38" s="15">
        <f>TRUNC((F38 * 1 ) * TRUNC(G38 * (1 + 10.89 / 100), 2), 2)</f>
        <v>13029.57</v>
      </c>
      <c r="N38" s="16">
        <f t="shared" si="0"/>
        <v>2.4863871108582966E-3</v>
      </c>
    </row>
    <row r="39" spans="1:14" ht="26.1" customHeight="1" x14ac:dyDescent="0.2">
      <c r="A39" s="7" t="s">
        <v>113</v>
      </c>
      <c r="B39" s="9" t="s">
        <v>114</v>
      </c>
      <c r="C39" s="7" t="s">
        <v>27</v>
      </c>
      <c r="D39" s="7" t="s">
        <v>115</v>
      </c>
      <c r="E39" s="8" t="s">
        <v>70</v>
      </c>
      <c r="F39" s="9">
        <v>2</v>
      </c>
      <c r="G39" s="10">
        <v>2440.5300000000002</v>
      </c>
      <c r="H39" s="10">
        <v>27.86</v>
      </c>
      <c r="I39" s="10">
        <v>2987.17</v>
      </c>
      <c r="J39" s="10">
        <f>TRUNC(G39 * (1 + 23.54 / 100), 2)</f>
        <v>3015.03</v>
      </c>
      <c r="K39" s="10">
        <f t="shared" si="5"/>
        <v>55.72</v>
      </c>
      <c r="L39" s="10">
        <f t="shared" si="6"/>
        <v>5974.34</v>
      </c>
      <c r="M39" s="10">
        <f>TRUNC(F39 * J39, 2)</f>
        <v>6030.06</v>
      </c>
      <c r="N39" s="11">
        <f t="shared" si="0"/>
        <v>1.1506951850062726E-3</v>
      </c>
    </row>
    <row r="40" spans="1:14" ht="39" customHeight="1" x14ac:dyDescent="0.2">
      <c r="A40" s="7" t="s">
        <v>116</v>
      </c>
      <c r="B40" s="9" t="s">
        <v>117</v>
      </c>
      <c r="C40" s="7" t="s">
        <v>27</v>
      </c>
      <c r="D40" s="7" t="s">
        <v>118</v>
      </c>
      <c r="E40" s="8" t="s">
        <v>50</v>
      </c>
      <c r="F40" s="9">
        <v>4</v>
      </c>
      <c r="G40" s="10">
        <v>1152.54</v>
      </c>
      <c r="H40" s="10">
        <v>80.42</v>
      </c>
      <c r="I40" s="10">
        <v>1343.42</v>
      </c>
      <c r="J40" s="10">
        <f>TRUNC(G40 * (1 + 23.54 / 100), 2)</f>
        <v>1423.84</v>
      </c>
      <c r="K40" s="10">
        <f t="shared" si="5"/>
        <v>321.68</v>
      </c>
      <c r="L40" s="10">
        <f t="shared" si="6"/>
        <v>5373.6799999999994</v>
      </c>
      <c r="M40" s="10">
        <f>TRUNC(F40 * J40, 2)</f>
        <v>5695.36</v>
      </c>
      <c r="N40" s="11">
        <f t="shared" si="0"/>
        <v>1.0868255587634823E-3</v>
      </c>
    </row>
    <row r="41" spans="1:14" ht="26.1" customHeight="1" x14ac:dyDescent="0.2">
      <c r="A41" s="12" t="s">
        <v>119</v>
      </c>
      <c r="B41" s="14" t="s">
        <v>120</v>
      </c>
      <c r="C41" s="12" t="s">
        <v>27</v>
      </c>
      <c r="D41" s="12" t="s">
        <v>121</v>
      </c>
      <c r="E41" s="13" t="s">
        <v>122</v>
      </c>
      <c r="F41" s="14">
        <v>1</v>
      </c>
      <c r="G41" s="15">
        <v>18126</v>
      </c>
      <c r="H41" s="15">
        <v>0</v>
      </c>
      <c r="I41" s="15">
        <v>20099.919999999998</v>
      </c>
      <c r="J41" s="15" t="str">
        <f>TRUNC(G41 * (1 + 10.89 / 100), 2) &amp;CHAR(10)&amp; "(10.89%)"</f>
        <v>20099,92
(10.89%)</v>
      </c>
      <c r="K41" s="15">
        <f t="shared" si="5"/>
        <v>0</v>
      </c>
      <c r="L41" s="15">
        <f t="shared" si="6"/>
        <v>20099.919999999998</v>
      </c>
      <c r="M41" s="15">
        <f>TRUNC((F41 * 1 ) * TRUNC(G41 * (1 + 10.89 / 100), 2), 2)</f>
        <v>20099.919999999998</v>
      </c>
      <c r="N41" s="16">
        <f t="shared" si="0"/>
        <v>3.8355971852703421E-3</v>
      </c>
    </row>
    <row r="42" spans="1:14" ht="39" customHeight="1" x14ac:dyDescent="0.2">
      <c r="A42" s="12" t="s">
        <v>123</v>
      </c>
      <c r="B42" s="14" t="s">
        <v>124</v>
      </c>
      <c r="C42" s="12" t="s">
        <v>27</v>
      </c>
      <c r="D42" s="12" t="s">
        <v>125</v>
      </c>
      <c r="E42" s="13" t="s">
        <v>50</v>
      </c>
      <c r="F42" s="14">
        <v>277.19</v>
      </c>
      <c r="G42" s="15">
        <v>1461.77</v>
      </c>
      <c r="H42" s="15">
        <v>0</v>
      </c>
      <c r="I42" s="15">
        <v>1805.87</v>
      </c>
      <c r="J42" s="15">
        <f>TRUNC(G42 * (1 + 23.54 / 100), 2)</f>
        <v>1805.87</v>
      </c>
      <c r="K42" s="15">
        <f t="shared" si="5"/>
        <v>0</v>
      </c>
      <c r="L42" s="15">
        <f t="shared" si="6"/>
        <v>500569.1</v>
      </c>
      <c r="M42" s="15">
        <f>TRUNC(F42 * J42, 2)</f>
        <v>500569.1</v>
      </c>
      <c r="N42" s="16">
        <f t="shared" si="0"/>
        <v>9.5521844414968235E-2</v>
      </c>
    </row>
    <row r="43" spans="1:14" ht="26.1" customHeight="1" x14ac:dyDescent="0.2">
      <c r="A43" s="7" t="s">
        <v>126</v>
      </c>
      <c r="B43" s="9" t="s">
        <v>127</v>
      </c>
      <c r="C43" s="7" t="s">
        <v>27</v>
      </c>
      <c r="D43" s="7" t="s">
        <v>128</v>
      </c>
      <c r="E43" s="8" t="s">
        <v>50</v>
      </c>
      <c r="F43" s="9">
        <v>27.6</v>
      </c>
      <c r="G43" s="10">
        <v>1147.74</v>
      </c>
      <c r="H43" s="10">
        <v>17.98</v>
      </c>
      <c r="I43" s="10">
        <v>1399.93</v>
      </c>
      <c r="J43" s="10">
        <f>TRUNC(G43 * (1 + 23.54 / 100), 2)</f>
        <v>1417.91</v>
      </c>
      <c r="K43" s="10">
        <f t="shared" si="5"/>
        <v>496.24</v>
      </c>
      <c r="L43" s="10">
        <f t="shared" si="6"/>
        <v>38638.07</v>
      </c>
      <c r="M43" s="10">
        <f>TRUNC(F43 * J43, 2)</f>
        <v>39134.31</v>
      </c>
      <c r="N43" s="11">
        <f t="shared" si="0"/>
        <v>7.4678630205243105E-3</v>
      </c>
    </row>
    <row r="44" spans="1:14" ht="24" customHeight="1" x14ac:dyDescent="0.2">
      <c r="A44" s="3" t="s">
        <v>129</v>
      </c>
      <c r="B44" s="3"/>
      <c r="C44" s="3"/>
      <c r="D44" s="3" t="s">
        <v>130</v>
      </c>
      <c r="E44" s="3"/>
      <c r="F44" s="4"/>
      <c r="G44" s="3"/>
      <c r="H44" s="3"/>
      <c r="I44" s="3"/>
      <c r="J44" s="3"/>
      <c r="K44" s="3"/>
      <c r="L44" s="3"/>
      <c r="M44" s="5">
        <v>12482.91</v>
      </c>
      <c r="N44" s="6">
        <f t="shared" si="0"/>
        <v>2.382069901769908E-3</v>
      </c>
    </row>
    <row r="45" spans="1:14" ht="143.1" customHeight="1" x14ac:dyDescent="0.2">
      <c r="A45" s="7" t="s">
        <v>131</v>
      </c>
      <c r="B45" s="9" t="s">
        <v>132</v>
      </c>
      <c r="C45" s="7" t="s">
        <v>27</v>
      </c>
      <c r="D45" s="7" t="s">
        <v>133</v>
      </c>
      <c r="E45" s="8" t="s">
        <v>70</v>
      </c>
      <c r="F45" s="9">
        <v>1</v>
      </c>
      <c r="G45" s="10">
        <v>6916.24</v>
      </c>
      <c r="H45" s="10">
        <v>2770.64</v>
      </c>
      <c r="I45" s="10">
        <v>5773.68</v>
      </c>
      <c r="J45" s="10">
        <f>TRUNC(G45 * (1 + 23.54 / 100), 2)</f>
        <v>8544.32</v>
      </c>
      <c r="K45" s="10">
        <f>TRUNC(F45 * H45, 2)</f>
        <v>2770.64</v>
      </c>
      <c r="L45" s="10">
        <f>M45 - K45</f>
        <v>5773.68</v>
      </c>
      <c r="M45" s="10">
        <f>TRUNC(F45 * J45, 2)</f>
        <v>8544.32</v>
      </c>
      <c r="N45" s="11">
        <f t="shared" si="0"/>
        <v>1.6304825960525757E-3</v>
      </c>
    </row>
    <row r="46" spans="1:14" ht="90.95" customHeight="1" x14ac:dyDescent="0.2">
      <c r="A46" s="7" t="s">
        <v>134</v>
      </c>
      <c r="B46" s="9" t="s">
        <v>135</v>
      </c>
      <c r="C46" s="7" t="s">
        <v>27</v>
      </c>
      <c r="D46" s="7" t="s">
        <v>136</v>
      </c>
      <c r="E46" s="8" t="s">
        <v>50</v>
      </c>
      <c r="F46" s="9">
        <v>3.2</v>
      </c>
      <c r="G46" s="10">
        <v>996.29</v>
      </c>
      <c r="H46" s="10">
        <v>418.5</v>
      </c>
      <c r="I46" s="10">
        <v>812.31</v>
      </c>
      <c r="J46" s="10">
        <f>TRUNC(G46 * (1 + 23.54 / 100), 2)</f>
        <v>1230.81</v>
      </c>
      <c r="K46" s="10">
        <f>TRUNC(F46 * H46, 2)</f>
        <v>1339.2</v>
      </c>
      <c r="L46" s="10">
        <f>M46 - K46</f>
        <v>2599.3900000000003</v>
      </c>
      <c r="M46" s="10">
        <f>TRUNC(F46 * J46, 2)</f>
        <v>3938.59</v>
      </c>
      <c r="N46" s="11">
        <f t="shared" si="0"/>
        <v>7.5158730571733205E-4</v>
      </c>
    </row>
    <row r="47" spans="1:14" ht="24" customHeight="1" x14ac:dyDescent="0.2">
      <c r="A47" s="3" t="s">
        <v>137</v>
      </c>
      <c r="B47" s="3"/>
      <c r="C47" s="3"/>
      <c r="D47" s="3" t="s">
        <v>138</v>
      </c>
      <c r="E47" s="3"/>
      <c r="F47" s="4"/>
      <c r="G47" s="3"/>
      <c r="H47" s="3"/>
      <c r="I47" s="3"/>
      <c r="J47" s="3"/>
      <c r="K47" s="3"/>
      <c r="L47" s="3"/>
      <c r="M47" s="5">
        <v>579172.31000000006</v>
      </c>
      <c r="N47" s="6">
        <f t="shared" si="0"/>
        <v>0.11052141909134575</v>
      </c>
    </row>
    <row r="48" spans="1:14" ht="24" customHeight="1" x14ac:dyDescent="0.2">
      <c r="A48" s="3" t="s">
        <v>139</v>
      </c>
      <c r="B48" s="3"/>
      <c r="C48" s="3"/>
      <c r="D48" s="3" t="s">
        <v>140</v>
      </c>
      <c r="E48" s="3"/>
      <c r="F48" s="4"/>
      <c r="G48" s="3"/>
      <c r="H48" s="3"/>
      <c r="I48" s="3"/>
      <c r="J48" s="3"/>
      <c r="K48" s="3"/>
      <c r="L48" s="3"/>
      <c r="M48" s="5">
        <v>126606.14</v>
      </c>
      <c r="N48" s="6">
        <f t="shared" si="0"/>
        <v>2.4159805323699938E-2</v>
      </c>
    </row>
    <row r="49" spans="1:14" ht="65.099999999999994" customHeight="1" x14ac:dyDescent="0.2">
      <c r="A49" s="7" t="s">
        <v>141</v>
      </c>
      <c r="B49" s="9" t="s">
        <v>142</v>
      </c>
      <c r="C49" s="7" t="s">
        <v>27</v>
      </c>
      <c r="D49" s="7" t="s">
        <v>143</v>
      </c>
      <c r="E49" s="8" t="s">
        <v>50</v>
      </c>
      <c r="F49" s="9">
        <v>666.73</v>
      </c>
      <c r="G49" s="10">
        <v>126.42</v>
      </c>
      <c r="H49" s="10">
        <v>22.38</v>
      </c>
      <c r="I49" s="10">
        <v>133.79</v>
      </c>
      <c r="J49" s="10">
        <f>TRUNC(G49 * (1 + 23.54 / 100), 2)</f>
        <v>156.16999999999999</v>
      </c>
      <c r="K49" s="10">
        <f>TRUNC(F49 * H49, 2)</f>
        <v>14921.41</v>
      </c>
      <c r="L49" s="10">
        <f>M49 - K49</f>
        <v>89201.81</v>
      </c>
      <c r="M49" s="10">
        <f>TRUNC(F49 * J49, 2)</f>
        <v>104123.22</v>
      </c>
      <c r="N49" s="11">
        <f t="shared" si="0"/>
        <v>1.98694686124763E-2</v>
      </c>
    </row>
    <row r="50" spans="1:14" ht="26.1" customHeight="1" x14ac:dyDescent="0.2">
      <c r="A50" s="7" t="s">
        <v>144</v>
      </c>
      <c r="B50" s="9" t="s">
        <v>145</v>
      </c>
      <c r="C50" s="7" t="s">
        <v>32</v>
      </c>
      <c r="D50" s="7" t="s">
        <v>146</v>
      </c>
      <c r="E50" s="8" t="s">
        <v>50</v>
      </c>
      <c r="F50" s="9">
        <v>615</v>
      </c>
      <c r="G50" s="10">
        <v>24.79</v>
      </c>
      <c r="H50" s="10">
        <v>3.86</v>
      </c>
      <c r="I50" s="10">
        <v>26.76</v>
      </c>
      <c r="J50" s="10">
        <f>TRUNC(G50 * (1 + 23.54 / 100), 2)</f>
        <v>30.62</v>
      </c>
      <c r="K50" s="10">
        <f>TRUNC(F50 * H50, 2)</f>
        <v>2373.9</v>
      </c>
      <c r="L50" s="10">
        <f>M50 - K50</f>
        <v>16457.399999999998</v>
      </c>
      <c r="M50" s="10">
        <f>TRUNC(F50 * J50, 2)</f>
        <v>18831.3</v>
      </c>
      <c r="N50" s="11">
        <f t="shared" si="0"/>
        <v>3.5935108833757244E-3</v>
      </c>
    </row>
    <row r="51" spans="1:14" ht="51.95" customHeight="1" x14ac:dyDescent="0.2">
      <c r="A51" s="7" t="s">
        <v>147</v>
      </c>
      <c r="B51" s="9" t="s">
        <v>148</v>
      </c>
      <c r="C51" s="7" t="s">
        <v>32</v>
      </c>
      <c r="D51" s="7" t="s">
        <v>149</v>
      </c>
      <c r="E51" s="8" t="s">
        <v>50</v>
      </c>
      <c r="F51" s="9">
        <v>51.73</v>
      </c>
      <c r="G51" s="10">
        <v>57.14</v>
      </c>
      <c r="H51" s="10">
        <v>33.89</v>
      </c>
      <c r="I51" s="10">
        <v>36.700000000000003</v>
      </c>
      <c r="J51" s="10">
        <f>TRUNC(G51 * (1 + 23.54 / 100), 2)</f>
        <v>70.59</v>
      </c>
      <c r="K51" s="10">
        <f>TRUNC(F51 * H51, 2)</f>
        <v>1753.12</v>
      </c>
      <c r="L51" s="10">
        <f>M51 - K51</f>
        <v>1898.5</v>
      </c>
      <c r="M51" s="10">
        <f>TRUNC(F51 * J51, 2)</f>
        <v>3651.62</v>
      </c>
      <c r="N51" s="11">
        <f t="shared" si="0"/>
        <v>6.9682582784791618E-4</v>
      </c>
    </row>
    <row r="52" spans="1:14" ht="24" customHeight="1" x14ac:dyDescent="0.2">
      <c r="A52" s="3" t="s">
        <v>150</v>
      </c>
      <c r="B52" s="3"/>
      <c r="C52" s="3"/>
      <c r="D52" s="3" t="s">
        <v>151</v>
      </c>
      <c r="E52" s="3"/>
      <c r="F52" s="4"/>
      <c r="G52" s="3"/>
      <c r="H52" s="3"/>
      <c r="I52" s="3"/>
      <c r="J52" s="3"/>
      <c r="K52" s="3"/>
      <c r="L52" s="3"/>
      <c r="M52" s="5">
        <v>27006.54</v>
      </c>
      <c r="N52" s="6">
        <f t="shared" si="0"/>
        <v>5.1535632384552233E-3</v>
      </c>
    </row>
    <row r="53" spans="1:14" ht="26.1" customHeight="1" x14ac:dyDescent="0.2">
      <c r="A53" s="7" t="s">
        <v>152</v>
      </c>
      <c r="B53" s="9" t="s">
        <v>153</v>
      </c>
      <c r="C53" s="7" t="s">
        <v>32</v>
      </c>
      <c r="D53" s="7" t="s">
        <v>154</v>
      </c>
      <c r="E53" s="8" t="s">
        <v>50</v>
      </c>
      <c r="F53" s="9">
        <v>34</v>
      </c>
      <c r="G53" s="10">
        <v>491.76</v>
      </c>
      <c r="H53" s="10">
        <v>19.02</v>
      </c>
      <c r="I53" s="10">
        <v>588.5</v>
      </c>
      <c r="J53" s="10">
        <f>TRUNC(G53 * (1 + 23.54 / 100), 2)</f>
        <v>607.52</v>
      </c>
      <c r="K53" s="10">
        <f>TRUNC(F53 * H53, 2)</f>
        <v>646.67999999999995</v>
      </c>
      <c r="L53" s="10">
        <f>M53 - K53</f>
        <v>20009</v>
      </c>
      <c r="M53" s="10">
        <f>TRUNC(F53 * J53, 2)</f>
        <v>20655.68</v>
      </c>
      <c r="N53" s="11">
        <f t="shared" si="0"/>
        <v>3.9416509154188125E-3</v>
      </c>
    </row>
    <row r="54" spans="1:14" ht="26.1" customHeight="1" x14ac:dyDescent="0.2">
      <c r="A54" s="7" t="s">
        <v>155</v>
      </c>
      <c r="B54" s="9" t="s">
        <v>145</v>
      </c>
      <c r="C54" s="7" t="s">
        <v>32</v>
      </c>
      <c r="D54" s="7" t="s">
        <v>146</v>
      </c>
      <c r="E54" s="8" t="s">
        <v>50</v>
      </c>
      <c r="F54" s="9">
        <v>34</v>
      </c>
      <c r="G54" s="10">
        <v>24.79</v>
      </c>
      <c r="H54" s="10">
        <v>3.86</v>
      </c>
      <c r="I54" s="10">
        <v>26.76</v>
      </c>
      <c r="J54" s="10">
        <f>TRUNC(G54 * (1 + 23.54 / 100), 2)</f>
        <v>30.62</v>
      </c>
      <c r="K54" s="10">
        <f>TRUNC(F54 * H54, 2)</f>
        <v>131.24</v>
      </c>
      <c r="L54" s="10">
        <f>M54 - K54</f>
        <v>909.83999999999992</v>
      </c>
      <c r="M54" s="10">
        <f>TRUNC(F54 * J54, 2)</f>
        <v>1041.08</v>
      </c>
      <c r="N54" s="11">
        <f t="shared" si="0"/>
        <v>1.9866564233296687E-4</v>
      </c>
    </row>
    <row r="55" spans="1:14" ht="65.099999999999994" customHeight="1" x14ac:dyDescent="0.2">
      <c r="A55" s="7" t="s">
        <v>156</v>
      </c>
      <c r="B55" s="9" t="s">
        <v>142</v>
      </c>
      <c r="C55" s="7" t="s">
        <v>27</v>
      </c>
      <c r="D55" s="7" t="s">
        <v>143</v>
      </c>
      <c r="E55" s="8" t="s">
        <v>50</v>
      </c>
      <c r="F55" s="9">
        <v>34</v>
      </c>
      <c r="G55" s="10">
        <v>126.42</v>
      </c>
      <c r="H55" s="10">
        <v>22.38</v>
      </c>
      <c r="I55" s="10">
        <v>133.79</v>
      </c>
      <c r="J55" s="10">
        <f>TRUNC(G55 * (1 + 23.54 / 100), 2)</f>
        <v>156.16999999999999</v>
      </c>
      <c r="K55" s="10">
        <f>TRUNC(F55 * H55, 2)</f>
        <v>760.92</v>
      </c>
      <c r="L55" s="10">
        <f>M55 - K55</f>
        <v>4548.8599999999997</v>
      </c>
      <c r="M55" s="10">
        <f>TRUNC(F55 * J55, 2)</f>
        <v>5309.78</v>
      </c>
      <c r="N55" s="11">
        <f t="shared" si="0"/>
        <v>1.0132466807034435E-3</v>
      </c>
    </row>
    <row r="56" spans="1:14" ht="24" customHeight="1" x14ac:dyDescent="0.2">
      <c r="A56" s="3" t="s">
        <v>157</v>
      </c>
      <c r="B56" s="3"/>
      <c r="C56" s="3"/>
      <c r="D56" s="3" t="s">
        <v>158</v>
      </c>
      <c r="E56" s="3"/>
      <c r="F56" s="4"/>
      <c r="G56" s="3"/>
      <c r="H56" s="3"/>
      <c r="I56" s="3"/>
      <c r="J56" s="3"/>
      <c r="K56" s="3"/>
      <c r="L56" s="3"/>
      <c r="M56" s="5">
        <v>24333.62</v>
      </c>
      <c r="N56" s="6">
        <f t="shared" si="0"/>
        <v>4.6434992964866579E-3</v>
      </c>
    </row>
    <row r="57" spans="1:14" ht="26.1" customHeight="1" x14ac:dyDescent="0.2">
      <c r="A57" s="7" t="s">
        <v>159</v>
      </c>
      <c r="B57" s="9" t="s">
        <v>160</v>
      </c>
      <c r="C57" s="7" t="s">
        <v>32</v>
      </c>
      <c r="D57" s="7" t="s">
        <v>161</v>
      </c>
      <c r="E57" s="8" t="s">
        <v>50</v>
      </c>
      <c r="F57" s="9">
        <v>32.299999999999997</v>
      </c>
      <c r="G57" s="10">
        <v>493.85</v>
      </c>
      <c r="H57" s="10">
        <v>75.19</v>
      </c>
      <c r="I57" s="10">
        <v>534.91</v>
      </c>
      <c r="J57" s="10">
        <f>TRUNC(G57 * (1 + 23.54 / 100), 2)</f>
        <v>610.1</v>
      </c>
      <c r="K57" s="10">
        <f>TRUNC(F57 * H57, 2)</f>
        <v>2428.63</v>
      </c>
      <c r="L57" s="10">
        <f>M57 - K57</f>
        <v>17277.599999999999</v>
      </c>
      <c r="M57" s="10">
        <f>TRUNC(F57 * J57, 2)</f>
        <v>19706.23</v>
      </c>
      <c r="N57" s="11">
        <f t="shared" si="0"/>
        <v>3.7604707043754392E-3</v>
      </c>
    </row>
    <row r="58" spans="1:14" ht="26.1" customHeight="1" x14ac:dyDescent="0.2">
      <c r="A58" s="7" t="s">
        <v>162</v>
      </c>
      <c r="B58" s="9" t="s">
        <v>163</v>
      </c>
      <c r="C58" s="7" t="s">
        <v>27</v>
      </c>
      <c r="D58" s="7" t="s">
        <v>164</v>
      </c>
      <c r="E58" s="8" t="s">
        <v>165</v>
      </c>
      <c r="F58" s="9">
        <v>2.13</v>
      </c>
      <c r="G58" s="10">
        <v>848.65</v>
      </c>
      <c r="H58" s="10">
        <v>185.94</v>
      </c>
      <c r="I58" s="10">
        <v>862.48</v>
      </c>
      <c r="J58" s="10">
        <f>TRUNC(G58 * (1 + 23.54 / 100), 2)</f>
        <v>1048.42</v>
      </c>
      <c r="K58" s="10">
        <f>TRUNC(F58 * H58, 2)</f>
        <v>396.05</v>
      </c>
      <c r="L58" s="10">
        <f>M58 - K58</f>
        <v>1837.0800000000002</v>
      </c>
      <c r="M58" s="10">
        <f>TRUNC(F58 * J58, 2)</f>
        <v>2233.13</v>
      </c>
      <c r="N58" s="11">
        <f t="shared" si="0"/>
        <v>4.2614035987918161E-4</v>
      </c>
    </row>
    <row r="59" spans="1:14" ht="39" customHeight="1" x14ac:dyDescent="0.2">
      <c r="A59" s="7" t="s">
        <v>166</v>
      </c>
      <c r="B59" s="9" t="s">
        <v>167</v>
      </c>
      <c r="C59" s="7" t="s">
        <v>27</v>
      </c>
      <c r="D59" s="7" t="s">
        <v>168</v>
      </c>
      <c r="E59" s="8" t="s">
        <v>50</v>
      </c>
      <c r="F59" s="9">
        <v>34.43</v>
      </c>
      <c r="G59" s="10">
        <v>56.29</v>
      </c>
      <c r="H59" s="10">
        <v>21.06</v>
      </c>
      <c r="I59" s="10">
        <v>48.48</v>
      </c>
      <c r="J59" s="10">
        <f>TRUNC(G59 * (1 + 23.54 / 100), 2)</f>
        <v>69.540000000000006</v>
      </c>
      <c r="K59" s="10">
        <f>TRUNC(F59 * H59, 2)</f>
        <v>725.09</v>
      </c>
      <c r="L59" s="10">
        <f>M59 - K59</f>
        <v>1669.17</v>
      </c>
      <c r="M59" s="10">
        <f>TRUNC(F59 * J59, 2)</f>
        <v>2394.2600000000002</v>
      </c>
      <c r="N59" s="11">
        <f t="shared" si="0"/>
        <v>4.5688823223203728E-4</v>
      </c>
    </row>
    <row r="60" spans="1:14" ht="24" customHeight="1" x14ac:dyDescent="0.2">
      <c r="A60" s="3" t="s">
        <v>169</v>
      </c>
      <c r="B60" s="3"/>
      <c r="C60" s="3"/>
      <c r="D60" s="3" t="s">
        <v>170</v>
      </c>
      <c r="E60" s="3"/>
      <c r="F60" s="4"/>
      <c r="G60" s="3"/>
      <c r="H60" s="3"/>
      <c r="I60" s="3"/>
      <c r="J60" s="3"/>
      <c r="K60" s="3"/>
      <c r="L60" s="3"/>
      <c r="M60" s="5">
        <v>58547.42</v>
      </c>
      <c r="N60" s="6">
        <f t="shared" si="0"/>
        <v>1.1172398664116102E-2</v>
      </c>
    </row>
    <row r="61" spans="1:14" ht="39" customHeight="1" x14ac:dyDescent="0.2">
      <c r="A61" s="7" t="s">
        <v>171</v>
      </c>
      <c r="B61" s="9" t="s">
        <v>172</v>
      </c>
      <c r="C61" s="7" t="s">
        <v>27</v>
      </c>
      <c r="D61" s="7" t="s">
        <v>173</v>
      </c>
      <c r="E61" s="8" t="s">
        <v>50</v>
      </c>
      <c r="F61" s="9">
        <v>311.67</v>
      </c>
      <c r="G61" s="10">
        <v>140.41999999999999</v>
      </c>
      <c r="H61" s="10">
        <v>83.16</v>
      </c>
      <c r="I61" s="10">
        <v>90.31</v>
      </c>
      <c r="J61" s="10">
        <f>TRUNC(G61 * (1 + 23.54 / 100), 2)</f>
        <v>173.47</v>
      </c>
      <c r="K61" s="10">
        <f>TRUNC(F61 * H61, 2)</f>
        <v>25918.47</v>
      </c>
      <c r="L61" s="10">
        <f>M61 - K61</f>
        <v>28146.92</v>
      </c>
      <c r="M61" s="10">
        <f>TRUNC(F61 * J61, 2)</f>
        <v>54065.39</v>
      </c>
      <c r="N61" s="11">
        <f t="shared" si="0"/>
        <v>1.0317108610608566E-2</v>
      </c>
    </row>
    <row r="62" spans="1:14" ht="39" customHeight="1" x14ac:dyDescent="0.2">
      <c r="A62" s="7" t="s">
        <v>174</v>
      </c>
      <c r="B62" s="9" t="s">
        <v>175</v>
      </c>
      <c r="C62" s="7" t="s">
        <v>32</v>
      </c>
      <c r="D62" s="7" t="s">
        <v>176</v>
      </c>
      <c r="E62" s="8" t="s">
        <v>50</v>
      </c>
      <c r="F62" s="9">
        <v>60.47</v>
      </c>
      <c r="G62" s="10">
        <v>60</v>
      </c>
      <c r="H62" s="10">
        <v>48.64</v>
      </c>
      <c r="I62" s="10">
        <v>25.48</v>
      </c>
      <c r="J62" s="10">
        <f>TRUNC(G62 * (1 + 23.54 / 100), 2)</f>
        <v>74.12</v>
      </c>
      <c r="K62" s="10">
        <f>TRUNC(F62 * H62, 2)</f>
        <v>2941.26</v>
      </c>
      <c r="L62" s="10">
        <f>M62 - K62</f>
        <v>1540.7699999999995</v>
      </c>
      <c r="M62" s="10">
        <f>TRUNC(F62 * J62, 2)</f>
        <v>4482.03</v>
      </c>
      <c r="N62" s="11">
        <f t="shared" si="0"/>
        <v>8.552900535075379E-4</v>
      </c>
    </row>
    <row r="63" spans="1:14" ht="24" customHeight="1" x14ac:dyDescent="0.2">
      <c r="A63" s="3" t="s">
        <v>177</v>
      </c>
      <c r="B63" s="3"/>
      <c r="C63" s="3"/>
      <c r="D63" s="3" t="s">
        <v>178</v>
      </c>
      <c r="E63" s="3"/>
      <c r="F63" s="4"/>
      <c r="G63" s="3"/>
      <c r="H63" s="3"/>
      <c r="I63" s="3"/>
      <c r="J63" s="3"/>
      <c r="K63" s="3"/>
      <c r="L63" s="3"/>
      <c r="M63" s="5">
        <v>21160.31</v>
      </c>
      <c r="N63" s="6">
        <f t="shared" si="0"/>
        <v>4.0379476871275051E-3</v>
      </c>
    </row>
    <row r="64" spans="1:14" ht="24" customHeight="1" x14ac:dyDescent="0.2">
      <c r="A64" s="7" t="s">
        <v>179</v>
      </c>
      <c r="B64" s="9" t="s">
        <v>180</v>
      </c>
      <c r="C64" s="7" t="s">
        <v>81</v>
      </c>
      <c r="D64" s="7" t="s">
        <v>181</v>
      </c>
      <c r="E64" s="8" t="s">
        <v>182</v>
      </c>
      <c r="F64" s="9">
        <v>573.67999999999995</v>
      </c>
      <c r="G64" s="10">
        <v>25.72</v>
      </c>
      <c r="H64" s="10">
        <v>0</v>
      </c>
      <c r="I64" s="10">
        <v>31.77</v>
      </c>
      <c r="J64" s="10">
        <f>TRUNC(G64 * (1 + 23.54 / 100), 2)</f>
        <v>31.77</v>
      </c>
      <c r="K64" s="10">
        <f>TRUNC(F64 * H64, 2)</f>
        <v>0</v>
      </c>
      <c r="L64" s="10">
        <f>M64 - K64</f>
        <v>18225.810000000001</v>
      </c>
      <c r="M64" s="10">
        <f>TRUNC(F64 * J64, 2)</f>
        <v>18225.810000000001</v>
      </c>
      <c r="N64" s="11">
        <f t="shared" si="0"/>
        <v>3.4779673518736424E-3</v>
      </c>
    </row>
    <row r="65" spans="1:14" ht="26.1" customHeight="1" x14ac:dyDescent="0.2">
      <c r="A65" s="7" t="s">
        <v>183</v>
      </c>
      <c r="B65" s="9" t="s">
        <v>184</v>
      </c>
      <c r="C65" s="7" t="s">
        <v>81</v>
      </c>
      <c r="D65" s="7" t="s">
        <v>185</v>
      </c>
      <c r="E65" s="8" t="s">
        <v>182</v>
      </c>
      <c r="F65" s="9">
        <v>5.25</v>
      </c>
      <c r="G65" s="10">
        <v>170.78</v>
      </c>
      <c r="H65" s="10">
        <v>31.79</v>
      </c>
      <c r="I65" s="10">
        <v>179.19</v>
      </c>
      <c r="J65" s="10">
        <f>TRUNC(G65 * (1 + 23.54 / 100), 2)</f>
        <v>210.98</v>
      </c>
      <c r="K65" s="10">
        <f>TRUNC(F65 * H65, 2)</f>
        <v>166.89</v>
      </c>
      <c r="L65" s="10">
        <f>M65 - K65</f>
        <v>940.75000000000011</v>
      </c>
      <c r="M65" s="10">
        <f>TRUNC(F65 * J65, 2)</f>
        <v>1107.6400000000001</v>
      </c>
      <c r="N65" s="11">
        <f t="shared" si="0"/>
        <v>2.1136705351527978E-4</v>
      </c>
    </row>
    <row r="66" spans="1:14" ht="26.1" customHeight="1" x14ac:dyDescent="0.2">
      <c r="A66" s="7" t="s">
        <v>186</v>
      </c>
      <c r="B66" s="9" t="s">
        <v>187</v>
      </c>
      <c r="C66" s="7" t="s">
        <v>81</v>
      </c>
      <c r="D66" s="7" t="s">
        <v>188</v>
      </c>
      <c r="E66" s="8" t="s">
        <v>182</v>
      </c>
      <c r="F66" s="9">
        <v>8.0500000000000007</v>
      </c>
      <c r="G66" s="10">
        <v>183.7</v>
      </c>
      <c r="H66" s="10">
        <v>31.79</v>
      </c>
      <c r="I66" s="10">
        <v>195.15</v>
      </c>
      <c r="J66" s="10">
        <f>TRUNC(G66 * (1 + 23.54 / 100), 2)</f>
        <v>226.94</v>
      </c>
      <c r="K66" s="10">
        <f>TRUNC(F66 * H66, 2)</f>
        <v>255.9</v>
      </c>
      <c r="L66" s="10">
        <f>M66 - K66</f>
        <v>1570.9599999999998</v>
      </c>
      <c r="M66" s="10">
        <f>TRUNC(F66 * J66, 2)</f>
        <v>1826.86</v>
      </c>
      <c r="N66" s="11">
        <f t="shared" si="0"/>
        <v>3.4861328173858288E-4</v>
      </c>
    </row>
    <row r="67" spans="1:14" ht="24" customHeight="1" x14ac:dyDescent="0.2">
      <c r="A67" s="3" t="s">
        <v>189</v>
      </c>
      <c r="B67" s="3"/>
      <c r="C67" s="3"/>
      <c r="D67" s="3" t="s">
        <v>190</v>
      </c>
      <c r="E67" s="3"/>
      <c r="F67" s="4"/>
      <c r="G67" s="3"/>
      <c r="H67" s="3"/>
      <c r="I67" s="3"/>
      <c r="J67" s="3"/>
      <c r="K67" s="3"/>
      <c r="L67" s="3"/>
      <c r="M67" s="5">
        <v>40159.449999999997</v>
      </c>
      <c r="N67" s="6">
        <f t="shared" si="0"/>
        <v>7.6634868886047824E-3</v>
      </c>
    </row>
    <row r="68" spans="1:14" ht="51.95" customHeight="1" x14ac:dyDescent="0.2">
      <c r="A68" s="7" t="s">
        <v>191</v>
      </c>
      <c r="B68" s="9" t="s">
        <v>192</v>
      </c>
      <c r="C68" s="7" t="s">
        <v>27</v>
      </c>
      <c r="D68" s="7" t="s">
        <v>193</v>
      </c>
      <c r="E68" s="8" t="s">
        <v>50</v>
      </c>
      <c r="F68" s="9">
        <v>202.58</v>
      </c>
      <c r="G68" s="10">
        <v>160.47</v>
      </c>
      <c r="H68" s="10">
        <v>33.22</v>
      </c>
      <c r="I68" s="10">
        <v>165.02</v>
      </c>
      <c r="J68" s="10">
        <f>TRUNC(G68 * (1 + 23.54 / 100), 2)</f>
        <v>198.24</v>
      </c>
      <c r="K68" s="10">
        <f>TRUNC(F68 * H68, 2)</f>
        <v>6729.7</v>
      </c>
      <c r="L68" s="10">
        <f>M68 - K68</f>
        <v>33429.75</v>
      </c>
      <c r="M68" s="10">
        <f>TRUNC(F68 * J68, 2)</f>
        <v>40159.449999999997</v>
      </c>
      <c r="N68" s="11">
        <f t="shared" si="0"/>
        <v>7.6634868886047824E-3</v>
      </c>
    </row>
    <row r="69" spans="1:14" ht="24" customHeight="1" x14ac:dyDescent="0.2">
      <c r="A69" s="3" t="s">
        <v>194</v>
      </c>
      <c r="B69" s="3"/>
      <c r="C69" s="3"/>
      <c r="D69" s="3" t="s">
        <v>195</v>
      </c>
      <c r="E69" s="3"/>
      <c r="F69" s="4"/>
      <c r="G69" s="3"/>
      <c r="H69" s="3"/>
      <c r="I69" s="3"/>
      <c r="J69" s="3"/>
      <c r="K69" s="3"/>
      <c r="L69" s="3"/>
      <c r="M69" s="5">
        <v>61745.87</v>
      </c>
      <c r="N69" s="6">
        <f t="shared" si="0"/>
        <v>1.1782747651436845E-2</v>
      </c>
    </row>
    <row r="70" spans="1:14" ht="26.1" customHeight="1" x14ac:dyDescent="0.2">
      <c r="A70" s="7" t="s">
        <v>196</v>
      </c>
      <c r="B70" s="9" t="s">
        <v>197</v>
      </c>
      <c r="C70" s="7" t="s">
        <v>32</v>
      </c>
      <c r="D70" s="7" t="s">
        <v>198</v>
      </c>
      <c r="E70" s="8" t="s">
        <v>50</v>
      </c>
      <c r="F70" s="9">
        <v>143.79</v>
      </c>
      <c r="G70" s="10">
        <v>13.88</v>
      </c>
      <c r="H70" s="10">
        <v>6.89</v>
      </c>
      <c r="I70" s="10">
        <v>10.25</v>
      </c>
      <c r="J70" s="10">
        <f>TRUNC(G70 * (1 + 23.54 / 100), 2)</f>
        <v>17.14</v>
      </c>
      <c r="K70" s="10">
        <f>TRUNC(F70 * H70, 2)</f>
        <v>990.71</v>
      </c>
      <c r="L70" s="10">
        <f>M70 - K70</f>
        <v>1473.85</v>
      </c>
      <c r="M70" s="10">
        <f>TRUNC(F70 * J70, 2)</f>
        <v>2464.56</v>
      </c>
      <c r="N70" s="11">
        <f t="shared" ref="N70:N133" si="7">M70 / 5240362.59</f>
        <v>4.7030333448739469E-4</v>
      </c>
    </row>
    <row r="71" spans="1:14" ht="39" customHeight="1" x14ac:dyDescent="0.2">
      <c r="A71" s="7" t="s">
        <v>199</v>
      </c>
      <c r="B71" s="9" t="s">
        <v>200</v>
      </c>
      <c r="C71" s="7" t="s">
        <v>32</v>
      </c>
      <c r="D71" s="7" t="s">
        <v>201</v>
      </c>
      <c r="E71" s="8" t="s">
        <v>50</v>
      </c>
      <c r="F71" s="9">
        <v>143.79</v>
      </c>
      <c r="G71" s="10">
        <v>35.409999999999997</v>
      </c>
      <c r="H71" s="10">
        <v>21.47</v>
      </c>
      <c r="I71" s="10">
        <v>22.27</v>
      </c>
      <c r="J71" s="10">
        <f>TRUNC(G71 * (1 + 23.54 / 100), 2)</f>
        <v>43.74</v>
      </c>
      <c r="K71" s="10">
        <f>TRUNC(F71 * H71, 2)</f>
        <v>3087.17</v>
      </c>
      <c r="L71" s="10">
        <f>M71 - K71</f>
        <v>3202.2</v>
      </c>
      <c r="M71" s="10">
        <f>TRUNC(F71 * J71, 2)</f>
        <v>6289.37</v>
      </c>
      <c r="N71" s="11">
        <f t="shared" si="7"/>
        <v>1.2001784021590002E-3</v>
      </c>
    </row>
    <row r="72" spans="1:14" ht="39" customHeight="1" x14ac:dyDescent="0.2">
      <c r="A72" s="7" t="s">
        <v>202</v>
      </c>
      <c r="B72" s="9" t="s">
        <v>203</v>
      </c>
      <c r="C72" s="7" t="s">
        <v>32</v>
      </c>
      <c r="D72" s="7" t="s">
        <v>204</v>
      </c>
      <c r="E72" s="8" t="s">
        <v>50</v>
      </c>
      <c r="F72" s="9">
        <v>143.79</v>
      </c>
      <c r="G72" s="10">
        <v>3.77</v>
      </c>
      <c r="H72" s="10">
        <v>1.19</v>
      </c>
      <c r="I72" s="10">
        <v>3.46</v>
      </c>
      <c r="J72" s="10">
        <f>TRUNC(G72 * (1 + 23.54 / 100), 2)</f>
        <v>4.6500000000000004</v>
      </c>
      <c r="K72" s="10">
        <f>TRUNC(F72 * H72, 2)</f>
        <v>171.11</v>
      </c>
      <c r="L72" s="10">
        <f>M72 - K72</f>
        <v>497.51</v>
      </c>
      <c r="M72" s="10">
        <f>TRUNC(F72 * J72, 2)</f>
        <v>668.62</v>
      </c>
      <c r="N72" s="11">
        <f t="shared" si="7"/>
        <v>1.2759040782328766E-4</v>
      </c>
    </row>
    <row r="73" spans="1:14" ht="26.1" customHeight="1" x14ac:dyDescent="0.2">
      <c r="A73" s="7" t="s">
        <v>205</v>
      </c>
      <c r="B73" s="9" t="s">
        <v>206</v>
      </c>
      <c r="C73" s="7" t="s">
        <v>32</v>
      </c>
      <c r="D73" s="7" t="s">
        <v>207</v>
      </c>
      <c r="E73" s="8" t="s">
        <v>50</v>
      </c>
      <c r="F73" s="9">
        <v>1273.3599999999999</v>
      </c>
      <c r="G73" s="10">
        <v>32</v>
      </c>
      <c r="H73" s="10">
        <v>15.94</v>
      </c>
      <c r="I73" s="10">
        <v>23.59</v>
      </c>
      <c r="J73" s="10">
        <f>TRUNC(G73 * (1 + 23.54 / 100), 2)</f>
        <v>39.53</v>
      </c>
      <c r="K73" s="10">
        <f>TRUNC(F73 * H73, 2)</f>
        <v>20297.349999999999</v>
      </c>
      <c r="L73" s="10">
        <f>M73 - K73</f>
        <v>30038.57</v>
      </c>
      <c r="M73" s="10">
        <f>TRUNC(F73 * J73, 2)</f>
        <v>50335.92</v>
      </c>
      <c r="N73" s="11">
        <f t="shared" si="7"/>
        <v>9.605426940504893E-3</v>
      </c>
    </row>
    <row r="74" spans="1:14" ht="39" customHeight="1" x14ac:dyDescent="0.2">
      <c r="A74" s="7" t="s">
        <v>208</v>
      </c>
      <c r="B74" s="9" t="s">
        <v>209</v>
      </c>
      <c r="C74" s="7" t="s">
        <v>27</v>
      </c>
      <c r="D74" s="7" t="s">
        <v>210</v>
      </c>
      <c r="E74" s="8" t="s">
        <v>50</v>
      </c>
      <c r="F74" s="9">
        <v>46.09</v>
      </c>
      <c r="G74" s="10">
        <v>34.909999999999997</v>
      </c>
      <c r="H74" s="10">
        <v>18.510000000000002</v>
      </c>
      <c r="I74" s="10">
        <v>24.61</v>
      </c>
      <c r="J74" s="10">
        <f>TRUNC(G74 * (1 + 23.54 / 100), 2)</f>
        <v>43.12</v>
      </c>
      <c r="K74" s="10">
        <f>TRUNC(F74 * H74, 2)</f>
        <v>853.12</v>
      </c>
      <c r="L74" s="10">
        <f>M74 - K74</f>
        <v>1134.2800000000002</v>
      </c>
      <c r="M74" s="10">
        <f>TRUNC(F74 * J74, 2)</f>
        <v>1987.4</v>
      </c>
      <c r="N74" s="11">
        <f t="shared" si="7"/>
        <v>3.7924856646226842E-4</v>
      </c>
    </row>
    <row r="75" spans="1:14" ht="24" customHeight="1" x14ac:dyDescent="0.2">
      <c r="A75" s="3" t="s">
        <v>211</v>
      </c>
      <c r="B75" s="3"/>
      <c r="C75" s="3"/>
      <c r="D75" s="3" t="s">
        <v>212</v>
      </c>
      <c r="E75" s="3"/>
      <c r="F75" s="4"/>
      <c r="G75" s="3"/>
      <c r="H75" s="3"/>
      <c r="I75" s="3"/>
      <c r="J75" s="3"/>
      <c r="K75" s="3"/>
      <c r="L75" s="3"/>
      <c r="M75" s="5">
        <v>219612.96</v>
      </c>
      <c r="N75" s="6">
        <f t="shared" si="7"/>
        <v>4.1907970341418681E-2</v>
      </c>
    </row>
    <row r="76" spans="1:14" ht="51.95" customHeight="1" x14ac:dyDescent="0.2">
      <c r="A76" s="12" t="s">
        <v>213</v>
      </c>
      <c r="B76" s="14" t="s">
        <v>214</v>
      </c>
      <c r="C76" s="12" t="s">
        <v>27</v>
      </c>
      <c r="D76" s="12" t="s">
        <v>215</v>
      </c>
      <c r="E76" s="13" t="s">
        <v>50</v>
      </c>
      <c r="F76" s="14">
        <v>567.21</v>
      </c>
      <c r="G76" s="15">
        <v>190.05</v>
      </c>
      <c r="H76" s="15">
        <v>0</v>
      </c>
      <c r="I76" s="15">
        <v>234.78</v>
      </c>
      <c r="J76" s="15">
        <f>TRUNC(G76 * (1 + 23.54 / 100), 2)</f>
        <v>234.78</v>
      </c>
      <c r="K76" s="15">
        <f>TRUNC(F76 * H76, 2)</f>
        <v>0</v>
      </c>
      <c r="L76" s="15">
        <f>M76 - K76</f>
        <v>133169.56</v>
      </c>
      <c r="M76" s="15">
        <f>TRUNC(F76 * J76, 2)</f>
        <v>133169.56</v>
      </c>
      <c r="N76" s="16">
        <f t="shared" si="7"/>
        <v>2.5412279725476019E-2</v>
      </c>
    </row>
    <row r="77" spans="1:14" ht="51.95" customHeight="1" x14ac:dyDescent="0.2">
      <c r="A77" s="12" t="s">
        <v>216</v>
      </c>
      <c r="B77" s="14" t="s">
        <v>217</v>
      </c>
      <c r="C77" s="12" t="s">
        <v>27</v>
      </c>
      <c r="D77" s="12" t="s">
        <v>218</v>
      </c>
      <c r="E77" s="13" t="s">
        <v>50</v>
      </c>
      <c r="F77" s="14">
        <v>69.34</v>
      </c>
      <c r="G77" s="15">
        <v>1009.12</v>
      </c>
      <c r="H77" s="15">
        <v>0</v>
      </c>
      <c r="I77" s="15">
        <v>1246.6600000000001</v>
      </c>
      <c r="J77" s="15">
        <f>TRUNC(G77 * (1 + 23.54 / 100), 2)</f>
        <v>1246.6600000000001</v>
      </c>
      <c r="K77" s="15">
        <f>TRUNC(F77 * H77, 2)</f>
        <v>0</v>
      </c>
      <c r="L77" s="15">
        <f>M77 - K77</f>
        <v>86443.4</v>
      </c>
      <c r="M77" s="15">
        <f>TRUNC(F77 * J77, 2)</f>
        <v>86443.4</v>
      </c>
      <c r="N77" s="16">
        <f t="shared" si="7"/>
        <v>1.6495690615942665E-2</v>
      </c>
    </row>
    <row r="78" spans="1:14" ht="24" customHeight="1" x14ac:dyDescent="0.2">
      <c r="A78" s="3" t="s">
        <v>219</v>
      </c>
      <c r="B78" s="3"/>
      <c r="C78" s="3"/>
      <c r="D78" s="3" t="s">
        <v>220</v>
      </c>
      <c r="E78" s="3"/>
      <c r="F78" s="4"/>
      <c r="G78" s="3"/>
      <c r="H78" s="3"/>
      <c r="I78" s="3"/>
      <c r="J78" s="3"/>
      <c r="K78" s="3"/>
      <c r="L78" s="3"/>
      <c r="M78" s="5">
        <v>60945.77</v>
      </c>
      <c r="N78" s="6">
        <f t="shared" si="7"/>
        <v>1.1630067376692726E-2</v>
      </c>
    </row>
    <row r="79" spans="1:14" ht="51.95" customHeight="1" x14ac:dyDescent="0.2">
      <c r="A79" s="7" t="s">
        <v>221</v>
      </c>
      <c r="B79" s="9" t="s">
        <v>222</v>
      </c>
      <c r="C79" s="7" t="s">
        <v>81</v>
      </c>
      <c r="D79" s="7" t="s">
        <v>223</v>
      </c>
      <c r="E79" s="8" t="s">
        <v>122</v>
      </c>
      <c r="F79" s="9">
        <v>1</v>
      </c>
      <c r="G79" s="10">
        <v>1860.7</v>
      </c>
      <c r="H79" s="10">
        <v>175.86</v>
      </c>
      <c r="I79" s="10">
        <v>2122.84</v>
      </c>
      <c r="J79" s="10">
        <f t="shared" ref="J79:J95" si="8">TRUNC(G79 * (1 + 23.54 / 100), 2)</f>
        <v>2298.6999999999998</v>
      </c>
      <c r="K79" s="10">
        <f t="shared" ref="K79:K95" si="9">TRUNC(F79 * H79, 2)</f>
        <v>175.86</v>
      </c>
      <c r="L79" s="10">
        <f t="shared" ref="L79:L95" si="10">M79 - K79</f>
        <v>2122.8399999999997</v>
      </c>
      <c r="M79" s="10">
        <f t="shared" ref="M79:M95" si="11">TRUNC(F79 * J79, 2)</f>
        <v>2298.6999999999998</v>
      </c>
      <c r="N79" s="11">
        <f t="shared" si="7"/>
        <v>4.3865285283627674E-4</v>
      </c>
    </row>
    <row r="80" spans="1:14" ht="78" customHeight="1" x14ac:dyDescent="0.2">
      <c r="A80" s="7" t="s">
        <v>224</v>
      </c>
      <c r="B80" s="9" t="s">
        <v>225</v>
      </c>
      <c r="C80" s="7" t="s">
        <v>27</v>
      </c>
      <c r="D80" s="7" t="s">
        <v>226</v>
      </c>
      <c r="E80" s="8" t="s">
        <v>70</v>
      </c>
      <c r="F80" s="9">
        <v>1</v>
      </c>
      <c r="G80" s="10">
        <v>2656.7</v>
      </c>
      <c r="H80" s="10">
        <v>263.02</v>
      </c>
      <c r="I80" s="10">
        <v>3019.06</v>
      </c>
      <c r="J80" s="10">
        <f t="shared" si="8"/>
        <v>3282.08</v>
      </c>
      <c r="K80" s="10">
        <f t="shared" si="9"/>
        <v>263.02</v>
      </c>
      <c r="L80" s="10">
        <f t="shared" si="10"/>
        <v>3019.06</v>
      </c>
      <c r="M80" s="10">
        <f t="shared" si="11"/>
        <v>3282.08</v>
      </c>
      <c r="N80" s="11">
        <f t="shared" si="7"/>
        <v>6.2630780668938412E-4</v>
      </c>
    </row>
    <row r="81" spans="1:14" ht="39" customHeight="1" x14ac:dyDescent="0.2">
      <c r="A81" s="7" t="s">
        <v>227</v>
      </c>
      <c r="B81" s="9" t="s">
        <v>228</v>
      </c>
      <c r="C81" s="7" t="s">
        <v>32</v>
      </c>
      <c r="D81" s="7" t="s">
        <v>229</v>
      </c>
      <c r="E81" s="8" t="s">
        <v>70</v>
      </c>
      <c r="F81" s="9">
        <v>12</v>
      </c>
      <c r="G81" s="10">
        <v>253.44</v>
      </c>
      <c r="H81" s="10">
        <v>39.78</v>
      </c>
      <c r="I81" s="10">
        <v>273.31</v>
      </c>
      <c r="J81" s="10">
        <f t="shared" si="8"/>
        <v>313.08999999999997</v>
      </c>
      <c r="K81" s="10">
        <f t="shared" si="9"/>
        <v>477.36</v>
      </c>
      <c r="L81" s="10">
        <f t="shared" si="10"/>
        <v>3279.72</v>
      </c>
      <c r="M81" s="10">
        <f t="shared" si="11"/>
        <v>3757.08</v>
      </c>
      <c r="N81" s="11">
        <f t="shared" si="7"/>
        <v>7.1695038949585359E-4</v>
      </c>
    </row>
    <row r="82" spans="1:14" ht="51.95" customHeight="1" x14ac:dyDescent="0.2">
      <c r="A82" s="7" t="s">
        <v>230</v>
      </c>
      <c r="B82" s="9" t="s">
        <v>231</v>
      </c>
      <c r="C82" s="7" t="s">
        <v>27</v>
      </c>
      <c r="D82" s="7" t="s">
        <v>232</v>
      </c>
      <c r="E82" s="8" t="s">
        <v>70</v>
      </c>
      <c r="F82" s="9">
        <v>6</v>
      </c>
      <c r="G82" s="10">
        <v>499.22</v>
      </c>
      <c r="H82" s="10">
        <v>49.5</v>
      </c>
      <c r="I82" s="10">
        <v>567.23</v>
      </c>
      <c r="J82" s="10">
        <f t="shared" si="8"/>
        <v>616.73</v>
      </c>
      <c r="K82" s="10">
        <f t="shared" si="9"/>
        <v>297</v>
      </c>
      <c r="L82" s="10">
        <f t="shared" si="10"/>
        <v>3403.38</v>
      </c>
      <c r="M82" s="10">
        <f t="shared" si="11"/>
        <v>3700.38</v>
      </c>
      <c r="N82" s="11">
        <f t="shared" si="7"/>
        <v>7.0613052750611292E-4</v>
      </c>
    </row>
    <row r="83" spans="1:14" ht="51.95" customHeight="1" x14ac:dyDescent="0.2">
      <c r="A83" s="7" t="s">
        <v>233</v>
      </c>
      <c r="B83" s="9" t="s">
        <v>234</v>
      </c>
      <c r="C83" s="7" t="s">
        <v>27</v>
      </c>
      <c r="D83" s="7" t="s">
        <v>235</v>
      </c>
      <c r="E83" s="8" t="s">
        <v>70</v>
      </c>
      <c r="F83" s="9">
        <v>6</v>
      </c>
      <c r="G83" s="10">
        <v>430.05</v>
      </c>
      <c r="H83" s="10">
        <v>25.53</v>
      </c>
      <c r="I83" s="10">
        <v>505.75</v>
      </c>
      <c r="J83" s="10">
        <f t="shared" si="8"/>
        <v>531.28</v>
      </c>
      <c r="K83" s="10">
        <f t="shared" si="9"/>
        <v>153.18</v>
      </c>
      <c r="L83" s="10">
        <f t="shared" si="10"/>
        <v>3034.5</v>
      </c>
      <c r="M83" s="10">
        <f t="shared" si="11"/>
        <v>3187.68</v>
      </c>
      <c r="N83" s="11">
        <f t="shared" si="7"/>
        <v>6.0829378602216151E-4</v>
      </c>
    </row>
    <row r="84" spans="1:14" ht="51.95" customHeight="1" x14ac:dyDescent="0.2">
      <c r="A84" s="7" t="s">
        <v>236</v>
      </c>
      <c r="B84" s="9" t="s">
        <v>237</v>
      </c>
      <c r="C84" s="7" t="s">
        <v>27</v>
      </c>
      <c r="D84" s="7" t="s">
        <v>238</v>
      </c>
      <c r="E84" s="8" t="s">
        <v>70</v>
      </c>
      <c r="F84" s="9">
        <v>6</v>
      </c>
      <c r="G84" s="10">
        <v>892.01</v>
      </c>
      <c r="H84" s="10">
        <v>56.01</v>
      </c>
      <c r="I84" s="10">
        <v>1045.97</v>
      </c>
      <c r="J84" s="10">
        <f t="shared" si="8"/>
        <v>1101.98</v>
      </c>
      <c r="K84" s="10">
        <f t="shared" si="9"/>
        <v>336.06</v>
      </c>
      <c r="L84" s="10">
        <f t="shared" si="10"/>
        <v>6275.82</v>
      </c>
      <c r="M84" s="10">
        <f t="shared" si="11"/>
        <v>6611.88</v>
      </c>
      <c r="N84" s="11">
        <f t="shared" si="7"/>
        <v>1.2617218534872413E-3</v>
      </c>
    </row>
    <row r="85" spans="1:14" ht="78" customHeight="1" x14ac:dyDescent="0.2">
      <c r="A85" s="7" t="s">
        <v>239</v>
      </c>
      <c r="B85" s="9" t="s">
        <v>240</v>
      </c>
      <c r="C85" s="7" t="s">
        <v>27</v>
      </c>
      <c r="D85" s="7" t="s">
        <v>241</v>
      </c>
      <c r="E85" s="8" t="s">
        <v>70</v>
      </c>
      <c r="F85" s="9">
        <v>6</v>
      </c>
      <c r="G85" s="10">
        <v>2465.67</v>
      </c>
      <c r="H85" s="10">
        <v>196.94</v>
      </c>
      <c r="I85" s="10">
        <v>2849.14</v>
      </c>
      <c r="J85" s="10">
        <f t="shared" si="8"/>
        <v>3046.08</v>
      </c>
      <c r="K85" s="10">
        <f t="shared" si="9"/>
        <v>1181.6400000000001</v>
      </c>
      <c r="L85" s="10">
        <f t="shared" si="10"/>
        <v>17094.84</v>
      </c>
      <c r="M85" s="10">
        <f t="shared" si="11"/>
        <v>18276.48</v>
      </c>
      <c r="N85" s="11">
        <f t="shared" si="7"/>
        <v>3.487636530127966E-3</v>
      </c>
    </row>
    <row r="86" spans="1:14" ht="24" customHeight="1" x14ac:dyDescent="0.2">
      <c r="A86" s="7" t="s">
        <v>242</v>
      </c>
      <c r="B86" s="9" t="s">
        <v>243</v>
      </c>
      <c r="C86" s="7" t="s">
        <v>244</v>
      </c>
      <c r="D86" s="7" t="s">
        <v>245</v>
      </c>
      <c r="E86" s="8" t="s">
        <v>50</v>
      </c>
      <c r="F86" s="9">
        <v>4.05</v>
      </c>
      <c r="G86" s="10">
        <v>550.27</v>
      </c>
      <c r="H86" s="10">
        <v>36.369999999999997</v>
      </c>
      <c r="I86" s="10">
        <v>643.42999999999995</v>
      </c>
      <c r="J86" s="10">
        <f t="shared" si="8"/>
        <v>679.8</v>
      </c>
      <c r="K86" s="10">
        <f t="shared" si="9"/>
        <v>147.29</v>
      </c>
      <c r="L86" s="10">
        <f t="shared" si="10"/>
        <v>2605.9</v>
      </c>
      <c r="M86" s="10">
        <f t="shared" si="11"/>
        <v>2753.19</v>
      </c>
      <c r="N86" s="11">
        <f t="shared" si="7"/>
        <v>5.2538158433040796E-4</v>
      </c>
    </row>
    <row r="87" spans="1:14" ht="78" customHeight="1" x14ac:dyDescent="0.2">
      <c r="A87" s="7" t="s">
        <v>246</v>
      </c>
      <c r="B87" s="9" t="s">
        <v>247</v>
      </c>
      <c r="C87" s="7" t="s">
        <v>27</v>
      </c>
      <c r="D87" s="7" t="s">
        <v>248</v>
      </c>
      <c r="E87" s="8" t="s">
        <v>70</v>
      </c>
      <c r="F87" s="9">
        <v>1</v>
      </c>
      <c r="G87" s="10">
        <v>1219.6300000000001</v>
      </c>
      <c r="H87" s="10">
        <v>187.56</v>
      </c>
      <c r="I87" s="10">
        <v>1319.17</v>
      </c>
      <c r="J87" s="10">
        <f t="shared" si="8"/>
        <v>1506.73</v>
      </c>
      <c r="K87" s="10">
        <f t="shared" si="9"/>
        <v>187.56</v>
      </c>
      <c r="L87" s="10">
        <f t="shared" si="10"/>
        <v>1319.17</v>
      </c>
      <c r="M87" s="10">
        <f t="shared" si="11"/>
        <v>1506.73</v>
      </c>
      <c r="N87" s="11">
        <f t="shared" si="7"/>
        <v>2.8752399745682485E-4</v>
      </c>
    </row>
    <row r="88" spans="1:14" ht="78" customHeight="1" x14ac:dyDescent="0.2">
      <c r="A88" s="7" t="s">
        <v>249</v>
      </c>
      <c r="B88" s="9" t="s">
        <v>250</v>
      </c>
      <c r="C88" s="7" t="s">
        <v>27</v>
      </c>
      <c r="D88" s="7" t="s">
        <v>251</v>
      </c>
      <c r="E88" s="8" t="s">
        <v>70</v>
      </c>
      <c r="F88" s="9">
        <v>2</v>
      </c>
      <c r="G88" s="10">
        <v>1356.64</v>
      </c>
      <c r="H88" s="10">
        <v>220.33</v>
      </c>
      <c r="I88" s="10">
        <v>1455.66</v>
      </c>
      <c r="J88" s="10">
        <f t="shared" si="8"/>
        <v>1675.99</v>
      </c>
      <c r="K88" s="10">
        <f t="shared" si="9"/>
        <v>440.66</v>
      </c>
      <c r="L88" s="10">
        <f t="shared" si="10"/>
        <v>2911.32</v>
      </c>
      <c r="M88" s="10">
        <f t="shared" si="11"/>
        <v>3351.98</v>
      </c>
      <c r="N88" s="11">
        <f t="shared" si="7"/>
        <v>6.3964657834869403E-4</v>
      </c>
    </row>
    <row r="89" spans="1:14" ht="51.95" customHeight="1" x14ac:dyDescent="0.2">
      <c r="A89" s="7" t="s">
        <v>252</v>
      </c>
      <c r="B89" s="9" t="s">
        <v>253</v>
      </c>
      <c r="C89" s="7" t="s">
        <v>27</v>
      </c>
      <c r="D89" s="7" t="s">
        <v>254</v>
      </c>
      <c r="E89" s="8" t="s">
        <v>70</v>
      </c>
      <c r="F89" s="9">
        <v>3</v>
      </c>
      <c r="G89" s="10">
        <v>971.89</v>
      </c>
      <c r="H89" s="10">
        <v>53.1</v>
      </c>
      <c r="I89" s="10">
        <v>1147.57</v>
      </c>
      <c r="J89" s="10">
        <f t="shared" si="8"/>
        <v>1200.67</v>
      </c>
      <c r="K89" s="10">
        <f t="shared" si="9"/>
        <v>159.30000000000001</v>
      </c>
      <c r="L89" s="10">
        <f t="shared" si="10"/>
        <v>3442.71</v>
      </c>
      <c r="M89" s="10">
        <f t="shared" si="11"/>
        <v>3602.01</v>
      </c>
      <c r="N89" s="11">
        <f t="shared" si="7"/>
        <v>6.8735892567311845E-4</v>
      </c>
    </row>
    <row r="90" spans="1:14" ht="26.1" customHeight="1" x14ac:dyDescent="0.2">
      <c r="A90" s="7" t="s">
        <v>255</v>
      </c>
      <c r="B90" s="9" t="s">
        <v>256</v>
      </c>
      <c r="C90" s="7" t="s">
        <v>27</v>
      </c>
      <c r="D90" s="7" t="s">
        <v>257</v>
      </c>
      <c r="E90" s="8" t="s">
        <v>258</v>
      </c>
      <c r="F90" s="9">
        <v>3</v>
      </c>
      <c r="G90" s="10">
        <v>475.71</v>
      </c>
      <c r="H90" s="10">
        <v>98.59</v>
      </c>
      <c r="I90" s="10">
        <v>489.1</v>
      </c>
      <c r="J90" s="10">
        <f t="shared" si="8"/>
        <v>587.69000000000005</v>
      </c>
      <c r="K90" s="10">
        <f t="shared" si="9"/>
        <v>295.77</v>
      </c>
      <c r="L90" s="10">
        <f t="shared" si="10"/>
        <v>1467.3</v>
      </c>
      <c r="M90" s="10">
        <f t="shared" si="11"/>
        <v>1763.07</v>
      </c>
      <c r="N90" s="11">
        <f t="shared" si="7"/>
        <v>3.3644045993389937E-4</v>
      </c>
    </row>
    <row r="91" spans="1:14" ht="26.1" customHeight="1" x14ac:dyDescent="0.2">
      <c r="A91" s="7" t="s">
        <v>259</v>
      </c>
      <c r="B91" s="9" t="s">
        <v>260</v>
      </c>
      <c r="C91" s="7" t="s">
        <v>27</v>
      </c>
      <c r="D91" s="7" t="s">
        <v>261</v>
      </c>
      <c r="E91" s="8" t="s">
        <v>262</v>
      </c>
      <c r="F91" s="9">
        <v>9</v>
      </c>
      <c r="G91" s="10">
        <v>66.319999999999993</v>
      </c>
      <c r="H91" s="10">
        <v>8.59</v>
      </c>
      <c r="I91" s="10">
        <v>73.34</v>
      </c>
      <c r="J91" s="10">
        <f t="shared" si="8"/>
        <v>81.93</v>
      </c>
      <c r="K91" s="10">
        <f t="shared" si="9"/>
        <v>77.31</v>
      </c>
      <c r="L91" s="10">
        <f t="shared" si="10"/>
        <v>660.06</v>
      </c>
      <c r="M91" s="10">
        <f t="shared" si="11"/>
        <v>737.37</v>
      </c>
      <c r="N91" s="11">
        <f t="shared" si="7"/>
        <v>1.4070972901896088E-4</v>
      </c>
    </row>
    <row r="92" spans="1:14" ht="39" customHeight="1" x14ac:dyDescent="0.2">
      <c r="A92" s="7" t="s">
        <v>263</v>
      </c>
      <c r="B92" s="9" t="s">
        <v>264</v>
      </c>
      <c r="C92" s="7" t="s">
        <v>27</v>
      </c>
      <c r="D92" s="7" t="s">
        <v>265</v>
      </c>
      <c r="E92" s="8" t="s">
        <v>122</v>
      </c>
      <c r="F92" s="9">
        <v>6</v>
      </c>
      <c r="G92" s="10">
        <v>318.85000000000002</v>
      </c>
      <c r="H92" s="10">
        <v>101.04</v>
      </c>
      <c r="I92" s="10">
        <v>292.86</v>
      </c>
      <c r="J92" s="10">
        <f t="shared" si="8"/>
        <v>393.9</v>
      </c>
      <c r="K92" s="10">
        <f t="shared" si="9"/>
        <v>606.24</v>
      </c>
      <c r="L92" s="10">
        <f t="shared" si="10"/>
        <v>1757.16</v>
      </c>
      <c r="M92" s="10">
        <f t="shared" si="11"/>
        <v>2363.4</v>
      </c>
      <c r="N92" s="11">
        <f t="shared" si="7"/>
        <v>4.5099932674696851E-4</v>
      </c>
    </row>
    <row r="93" spans="1:14" ht="78" customHeight="1" x14ac:dyDescent="0.2">
      <c r="A93" s="7" t="s">
        <v>266</v>
      </c>
      <c r="B93" s="9" t="s">
        <v>267</v>
      </c>
      <c r="C93" s="7" t="s">
        <v>27</v>
      </c>
      <c r="D93" s="7" t="s">
        <v>268</v>
      </c>
      <c r="E93" s="8" t="s">
        <v>70</v>
      </c>
      <c r="F93" s="9">
        <v>1</v>
      </c>
      <c r="G93" s="10">
        <v>1805.27</v>
      </c>
      <c r="H93" s="10">
        <v>168.69</v>
      </c>
      <c r="I93" s="10">
        <v>2061.54</v>
      </c>
      <c r="J93" s="10">
        <f t="shared" si="8"/>
        <v>2230.23</v>
      </c>
      <c r="K93" s="10">
        <f t="shared" si="9"/>
        <v>168.69</v>
      </c>
      <c r="L93" s="10">
        <f t="shared" si="10"/>
        <v>2061.54</v>
      </c>
      <c r="M93" s="10">
        <f t="shared" si="11"/>
        <v>2230.23</v>
      </c>
      <c r="N93" s="11">
        <f t="shared" si="7"/>
        <v>4.2558696305783681E-4</v>
      </c>
    </row>
    <row r="94" spans="1:14" ht="90.95" customHeight="1" x14ac:dyDescent="0.2">
      <c r="A94" s="7" t="s">
        <v>269</v>
      </c>
      <c r="B94" s="9" t="s">
        <v>270</v>
      </c>
      <c r="C94" s="7" t="s">
        <v>27</v>
      </c>
      <c r="D94" s="7" t="s">
        <v>271</v>
      </c>
      <c r="E94" s="8" t="s">
        <v>122</v>
      </c>
      <c r="F94" s="9">
        <v>1</v>
      </c>
      <c r="G94" s="10">
        <v>1008.44</v>
      </c>
      <c r="H94" s="10">
        <v>112.57</v>
      </c>
      <c r="I94" s="10">
        <v>1133.25</v>
      </c>
      <c r="J94" s="10">
        <f t="shared" si="8"/>
        <v>1245.82</v>
      </c>
      <c r="K94" s="10">
        <f t="shared" si="9"/>
        <v>112.57</v>
      </c>
      <c r="L94" s="10">
        <f t="shared" si="10"/>
        <v>1133.25</v>
      </c>
      <c r="M94" s="10">
        <f t="shared" si="11"/>
        <v>1245.82</v>
      </c>
      <c r="N94" s="11">
        <f t="shared" si="7"/>
        <v>2.3773545791990703E-4</v>
      </c>
    </row>
    <row r="95" spans="1:14" ht="90.95" customHeight="1" x14ac:dyDescent="0.2">
      <c r="A95" s="7" t="s">
        <v>272</v>
      </c>
      <c r="B95" s="9" t="s">
        <v>273</v>
      </c>
      <c r="C95" s="7" t="s">
        <v>27</v>
      </c>
      <c r="D95" s="7" t="s">
        <v>274</v>
      </c>
      <c r="E95" s="8" t="s">
        <v>122</v>
      </c>
      <c r="F95" s="9">
        <v>1</v>
      </c>
      <c r="G95" s="10">
        <v>224.78</v>
      </c>
      <c r="H95" s="10">
        <v>24.77</v>
      </c>
      <c r="I95" s="10">
        <v>252.92</v>
      </c>
      <c r="J95" s="10">
        <f t="shared" si="8"/>
        <v>277.69</v>
      </c>
      <c r="K95" s="10">
        <f t="shared" si="9"/>
        <v>24.77</v>
      </c>
      <c r="L95" s="10">
        <f t="shared" si="10"/>
        <v>252.92</v>
      </c>
      <c r="M95" s="10">
        <f t="shared" si="11"/>
        <v>277.69</v>
      </c>
      <c r="N95" s="11">
        <f t="shared" si="7"/>
        <v>5.2990608041112671E-5</v>
      </c>
    </row>
    <row r="96" spans="1:14" ht="24" customHeight="1" x14ac:dyDescent="0.2">
      <c r="A96" s="3" t="s">
        <v>275</v>
      </c>
      <c r="B96" s="3"/>
      <c r="C96" s="3"/>
      <c r="D96" s="3" t="s">
        <v>276</v>
      </c>
      <c r="E96" s="3"/>
      <c r="F96" s="4"/>
      <c r="G96" s="3"/>
      <c r="H96" s="3"/>
      <c r="I96" s="3"/>
      <c r="J96" s="3"/>
      <c r="K96" s="3"/>
      <c r="L96" s="3"/>
      <c r="M96" s="5">
        <v>17498.52</v>
      </c>
      <c r="N96" s="6">
        <f t="shared" si="7"/>
        <v>3.3391811538750794E-3</v>
      </c>
    </row>
    <row r="97" spans="1:14" ht="24" customHeight="1" x14ac:dyDescent="0.2">
      <c r="A97" s="7" t="s">
        <v>277</v>
      </c>
      <c r="B97" s="9" t="s">
        <v>278</v>
      </c>
      <c r="C97" s="7" t="s">
        <v>27</v>
      </c>
      <c r="D97" s="7" t="s">
        <v>279</v>
      </c>
      <c r="E97" s="8" t="s">
        <v>280</v>
      </c>
      <c r="F97" s="9">
        <v>0.5</v>
      </c>
      <c r="G97" s="10">
        <v>21439.67</v>
      </c>
      <c r="H97" s="10">
        <v>25990.04</v>
      </c>
      <c r="I97" s="10">
        <v>496.52</v>
      </c>
      <c r="J97" s="10">
        <f>TRUNC(G97 * (1 + 23.54 / 100), 2)</f>
        <v>26486.560000000001</v>
      </c>
      <c r="K97" s="10">
        <f>TRUNC(F97 * H97, 2)</f>
        <v>12995.02</v>
      </c>
      <c r="L97" s="10">
        <f>M97 - K97</f>
        <v>248.26000000000022</v>
      </c>
      <c r="M97" s="10">
        <f>TRUNC(F97 * J97, 2)</f>
        <v>13243.28</v>
      </c>
      <c r="N97" s="11">
        <f t="shared" si="7"/>
        <v>2.5271686400616033E-3</v>
      </c>
    </row>
    <row r="98" spans="1:14" ht="24" customHeight="1" x14ac:dyDescent="0.2">
      <c r="A98" s="7" t="s">
        <v>281</v>
      </c>
      <c r="B98" s="9" t="s">
        <v>282</v>
      </c>
      <c r="C98" s="7" t="s">
        <v>283</v>
      </c>
      <c r="D98" s="7" t="s">
        <v>284</v>
      </c>
      <c r="E98" s="8" t="s">
        <v>50</v>
      </c>
      <c r="F98" s="9">
        <v>753.14</v>
      </c>
      <c r="G98" s="10">
        <v>4.58</v>
      </c>
      <c r="H98" s="10">
        <v>3.39</v>
      </c>
      <c r="I98" s="10">
        <v>2.2599999999999998</v>
      </c>
      <c r="J98" s="10">
        <f>TRUNC(G98 * (1 + 23.54 / 100), 2)</f>
        <v>5.65</v>
      </c>
      <c r="K98" s="10">
        <f>TRUNC(F98 * H98, 2)</f>
        <v>2553.14</v>
      </c>
      <c r="L98" s="10">
        <f>M98 - K98</f>
        <v>1702.1</v>
      </c>
      <c r="M98" s="10">
        <f>TRUNC(F98 * J98, 2)</f>
        <v>4255.24</v>
      </c>
      <c r="N98" s="11">
        <f t="shared" si="7"/>
        <v>8.1201251381347633E-4</v>
      </c>
    </row>
    <row r="99" spans="1:14" ht="24" customHeight="1" x14ac:dyDescent="0.2">
      <c r="A99" s="3" t="s">
        <v>285</v>
      </c>
      <c r="B99" s="3"/>
      <c r="C99" s="3"/>
      <c r="D99" s="3" t="s">
        <v>286</v>
      </c>
      <c r="E99" s="3"/>
      <c r="F99" s="4"/>
      <c r="G99" s="3"/>
      <c r="H99" s="3"/>
      <c r="I99" s="3"/>
      <c r="J99" s="3"/>
      <c r="K99" s="3"/>
      <c r="L99" s="3"/>
      <c r="M99" s="5">
        <v>193112.89</v>
      </c>
      <c r="N99" s="6">
        <f t="shared" si="7"/>
        <v>3.6851054995413975E-2</v>
      </c>
    </row>
    <row r="100" spans="1:14" ht="24" customHeight="1" x14ac:dyDescent="0.2">
      <c r="A100" s="3" t="s">
        <v>287</v>
      </c>
      <c r="B100" s="3"/>
      <c r="C100" s="3"/>
      <c r="D100" s="3" t="s">
        <v>288</v>
      </c>
      <c r="E100" s="3"/>
      <c r="F100" s="4"/>
      <c r="G100" s="3"/>
      <c r="H100" s="3"/>
      <c r="I100" s="3"/>
      <c r="J100" s="3"/>
      <c r="K100" s="3"/>
      <c r="L100" s="3"/>
      <c r="M100" s="5">
        <v>30055.17</v>
      </c>
      <c r="N100" s="6">
        <f t="shared" si="7"/>
        <v>5.7353226010263538E-3</v>
      </c>
    </row>
    <row r="101" spans="1:14" ht="51.95" customHeight="1" x14ac:dyDescent="0.2">
      <c r="A101" s="7" t="s">
        <v>289</v>
      </c>
      <c r="B101" s="9" t="s">
        <v>290</v>
      </c>
      <c r="C101" s="7" t="s">
        <v>27</v>
      </c>
      <c r="D101" s="7" t="s">
        <v>291</v>
      </c>
      <c r="E101" s="8" t="s">
        <v>70</v>
      </c>
      <c r="F101" s="9">
        <v>73</v>
      </c>
      <c r="G101" s="10">
        <v>24.8</v>
      </c>
      <c r="H101" s="10">
        <v>14.52</v>
      </c>
      <c r="I101" s="10">
        <v>16.11</v>
      </c>
      <c r="J101" s="10">
        <f t="shared" ref="J101:J110" si="12">TRUNC(G101 * (1 + 23.54 / 100), 2)</f>
        <v>30.63</v>
      </c>
      <c r="K101" s="10">
        <f t="shared" ref="K101:K110" si="13">TRUNC(F101 * H101, 2)</f>
        <v>1059.96</v>
      </c>
      <c r="L101" s="10">
        <f t="shared" ref="L101:L110" si="14">M101 - K101</f>
        <v>1176.0299999999997</v>
      </c>
      <c r="M101" s="10">
        <f t="shared" ref="M101:M110" si="15">TRUNC(F101 * J101, 2)</f>
        <v>2235.9899999999998</v>
      </c>
      <c r="N101" s="11">
        <f t="shared" si="7"/>
        <v>4.2668612364092152E-4</v>
      </c>
    </row>
    <row r="102" spans="1:14" ht="39" customHeight="1" x14ac:dyDescent="0.2">
      <c r="A102" s="7" t="s">
        <v>292</v>
      </c>
      <c r="B102" s="9" t="s">
        <v>293</v>
      </c>
      <c r="C102" s="7" t="s">
        <v>27</v>
      </c>
      <c r="D102" s="7" t="s">
        <v>294</v>
      </c>
      <c r="E102" s="8" t="s">
        <v>70</v>
      </c>
      <c r="F102" s="9">
        <v>11</v>
      </c>
      <c r="G102" s="10">
        <v>42.38</v>
      </c>
      <c r="H102" s="10">
        <v>25.29</v>
      </c>
      <c r="I102" s="10">
        <v>27.06</v>
      </c>
      <c r="J102" s="10">
        <f t="shared" si="12"/>
        <v>52.35</v>
      </c>
      <c r="K102" s="10">
        <f t="shared" si="13"/>
        <v>278.19</v>
      </c>
      <c r="L102" s="10">
        <f t="shared" si="14"/>
        <v>297.66000000000003</v>
      </c>
      <c r="M102" s="10">
        <f t="shared" si="15"/>
        <v>575.85</v>
      </c>
      <c r="N102" s="11">
        <f t="shared" si="7"/>
        <v>1.0988743433495888E-4</v>
      </c>
    </row>
    <row r="103" spans="1:14" ht="39" customHeight="1" x14ac:dyDescent="0.2">
      <c r="A103" s="7" t="s">
        <v>295</v>
      </c>
      <c r="B103" s="9" t="s">
        <v>296</v>
      </c>
      <c r="C103" s="7" t="s">
        <v>27</v>
      </c>
      <c r="D103" s="7" t="s">
        <v>297</v>
      </c>
      <c r="E103" s="8" t="s">
        <v>70</v>
      </c>
      <c r="F103" s="9">
        <v>56</v>
      </c>
      <c r="G103" s="10">
        <v>63.11</v>
      </c>
      <c r="H103" s="10">
        <v>36.049999999999997</v>
      </c>
      <c r="I103" s="10">
        <v>41.91</v>
      </c>
      <c r="J103" s="10">
        <f t="shared" si="12"/>
        <v>77.959999999999994</v>
      </c>
      <c r="K103" s="10">
        <f t="shared" si="13"/>
        <v>2018.8</v>
      </c>
      <c r="L103" s="10">
        <f t="shared" si="14"/>
        <v>2346.96</v>
      </c>
      <c r="M103" s="10">
        <f t="shared" si="15"/>
        <v>4365.76</v>
      </c>
      <c r="N103" s="11">
        <f t="shared" si="7"/>
        <v>8.3310265750141546E-4</v>
      </c>
    </row>
    <row r="104" spans="1:14" ht="51.95" customHeight="1" x14ac:dyDescent="0.2">
      <c r="A104" s="7" t="s">
        <v>298</v>
      </c>
      <c r="B104" s="9" t="s">
        <v>290</v>
      </c>
      <c r="C104" s="7" t="s">
        <v>27</v>
      </c>
      <c r="D104" s="7" t="s">
        <v>291</v>
      </c>
      <c r="E104" s="8" t="s">
        <v>70</v>
      </c>
      <c r="F104" s="9">
        <v>52</v>
      </c>
      <c r="G104" s="10">
        <v>24.8</v>
      </c>
      <c r="H104" s="10">
        <v>14.52</v>
      </c>
      <c r="I104" s="10">
        <v>16.11</v>
      </c>
      <c r="J104" s="10">
        <f t="shared" si="12"/>
        <v>30.63</v>
      </c>
      <c r="K104" s="10">
        <f t="shared" si="13"/>
        <v>755.04</v>
      </c>
      <c r="L104" s="10">
        <f t="shared" si="14"/>
        <v>837.72</v>
      </c>
      <c r="M104" s="10">
        <f t="shared" si="15"/>
        <v>1592.76</v>
      </c>
      <c r="N104" s="11">
        <f t="shared" si="7"/>
        <v>3.0394080040175236E-4</v>
      </c>
    </row>
    <row r="105" spans="1:14" ht="39" customHeight="1" x14ac:dyDescent="0.2">
      <c r="A105" s="7" t="s">
        <v>299</v>
      </c>
      <c r="B105" s="9" t="s">
        <v>300</v>
      </c>
      <c r="C105" s="7" t="s">
        <v>32</v>
      </c>
      <c r="D105" s="7" t="s">
        <v>301</v>
      </c>
      <c r="E105" s="8" t="s">
        <v>70</v>
      </c>
      <c r="F105" s="9">
        <v>52</v>
      </c>
      <c r="G105" s="10">
        <v>22.59</v>
      </c>
      <c r="H105" s="10">
        <v>7.64</v>
      </c>
      <c r="I105" s="10">
        <v>20.260000000000002</v>
      </c>
      <c r="J105" s="10">
        <f t="shared" si="12"/>
        <v>27.9</v>
      </c>
      <c r="K105" s="10">
        <f t="shared" si="13"/>
        <v>397.28</v>
      </c>
      <c r="L105" s="10">
        <f t="shared" si="14"/>
        <v>1053.52</v>
      </c>
      <c r="M105" s="10">
        <f t="shared" si="15"/>
        <v>1450.8</v>
      </c>
      <c r="N105" s="11">
        <f t="shared" si="7"/>
        <v>2.7685107186447568E-4</v>
      </c>
    </row>
    <row r="106" spans="1:14" ht="234" customHeight="1" x14ac:dyDescent="0.2">
      <c r="A106" s="7" t="s">
        <v>302</v>
      </c>
      <c r="B106" s="9" t="s">
        <v>303</v>
      </c>
      <c r="C106" s="7" t="s">
        <v>27</v>
      </c>
      <c r="D106" s="7" t="s">
        <v>304</v>
      </c>
      <c r="E106" s="8" t="s">
        <v>70</v>
      </c>
      <c r="F106" s="9">
        <v>2</v>
      </c>
      <c r="G106" s="10">
        <v>1740.32</v>
      </c>
      <c r="H106" s="10">
        <v>185.64</v>
      </c>
      <c r="I106" s="10">
        <v>1964.35</v>
      </c>
      <c r="J106" s="10">
        <f t="shared" si="12"/>
        <v>2149.9899999999998</v>
      </c>
      <c r="K106" s="10">
        <f t="shared" si="13"/>
        <v>371.28</v>
      </c>
      <c r="L106" s="10">
        <f t="shared" si="14"/>
        <v>3928.7</v>
      </c>
      <c r="M106" s="10">
        <f t="shared" si="15"/>
        <v>4299.9799999999996</v>
      </c>
      <c r="N106" s="11">
        <f t="shared" si="7"/>
        <v>8.2055009098139513E-4</v>
      </c>
    </row>
    <row r="107" spans="1:14" ht="234" customHeight="1" x14ac:dyDescent="0.2">
      <c r="A107" s="7" t="s">
        <v>305</v>
      </c>
      <c r="B107" s="9" t="s">
        <v>306</v>
      </c>
      <c r="C107" s="7" t="s">
        <v>27</v>
      </c>
      <c r="D107" s="7" t="s">
        <v>307</v>
      </c>
      <c r="E107" s="8" t="s">
        <v>70</v>
      </c>
      <c r="F107" s="9">
        <v>3</v>
      </c>
      <c r="G107" s="10">
        <v>1863.6</v>
      </c>
      <c r="H107" s="10">
        <v>185.64</v>
      </c>
      <c r="I107" s="10">
        <v>2116.65</v>
      </c>
      <c r="J107" s="10">
        <f t="shared" si="12"/>
        <v>2302.29</v>
      </c>
      <c r="K107" s="10">
        <f t="shared" si="13"/>
        <v>556.91999999999996</v>
      </c>
      <c r="L107" s="10">
        <f t="shared" si="14"/>
        <v>6349.95</v>
      </c>
      <c r="M107" s="10">
        <f t="shared" si="15"/>
        <v>6906.87</v>
      </c>
      <c r="N107" s="11">
        <f t="shared" si="7"/>
        <v>1.3180137598074106E-3</v>
      </c>
    </row>
    <row r="108" spans="1:14" ht="234" customHeight="1" x14ac:dyDescent="0.2">
      <c r="A108" s="7" t="s">
        <v>308</v>
      </c>
      <c r="B108" s="9" t="s">
        <v>309</v>
      </c>
      <c r="C108" s="7" t="s">
        <v>27</v>
      </c>
      <c r="D108" s="7" t="s">
        <v>310</v>
      </c>
      <c r="E108" s="8" t="s">
        <v>70</v>
      </c>
      <c r="F108" s="9">
        <v>2</v>
      </c>
      <c r="G108" s="10">
        <v>2129.52</v>
      </c>
      <c r="H108" s="10">
        <v>185.64</v>
      </c>
      <c r="I108" s="10">
        <v>2445.16</v>
      </c>
      <c r="J108" s="10">
        <f t="shared" si="12"/>
        <v>2630.8</v>
      </c>
      <c r="K108" s="10">
        <f t="shared" si="13"/>
        <v>371.28</v>
      </c>
      <c r="L108" s="10">
        <f t="shared" si="14"/>
        <v>4890.3200000000006</v>
      </c>
      <c r="M108" s="10">
        <f t="shared" si="15"/>
        <v>5261.6</v>
      </c>
      <c r="N108" s="11">
        <f t="shared" si="7"/>
        <v>1.0040526604095158E-3</v>
      </c>
    </row>
    <row r="109" spans="1:14" ht="51.95" customHeight="1" x14ac:dyDescent="0.2">
      <c r="A109" s="7" t="s">
        <v>311</v>
      </c>
      <c r="B109" s="9" t="s">
        <v>312</v>
      </c>
      <c r="C109" s="7" t="s">
        <v>27</v>
      </c>
      <c r="D109" s="7" t="s">
        <v>313</v>
      </c>
      <c r="E109" s="8" t="s">
        <v>70</v>
      </c>
      <c r="F109" s="9">
        <v>9</v>
      </c>
      <c r="G109" s="10">
        <v>67.81</v>
      </c>
      <c r="H109" s="10">
        <v>39.270000000000003</v>
      </c>
      <c r="I109" s="10">
        <v>44.5</v>
      </c>
      <c r="J109" s="10">
        <f t="shared" si="12"/>
        <v>83.77</v>
      </c>
      <c r="K109" s="10">
        <f t="shared" si="13"/>
        <v>353.43</v>
      </c>
      <c r="L109" s="10">
        <f t="shared" si="14"/>
        <v>400.49999999999994</v>
      </c>
      <c r="M109" s="10">
        <f t="shared" si="15"/>
        <v>753.93</v>
      </c>
      <c r="N109" s="11">
        <f t="shared" si="7"/>
        <v>1.4386981569532959E-4</v>
      </c>
    </row>
    <row r="110" spans="1:14" ht="39" customHeight="1" x14ac:dyDescent="0.2">
      <c r="A110" s="7" t="s">
        <v>314</v>
      </c>
      <c r="B110" s="9" t="s">
        <v>315</v>
      </c>
      <c r="C110" s="7" t="s">
        <v>27</v>
      </c>
      <c r="D110" s="7" t="s">
        <v>316</v>
      </c>
      <c r="E110" s="8" t="s">
        <v>70</v>
      </c>
      <c r="F110" s="9">
        <v>7</v>
      </c>
      <c r="G110" s="10">
        <v>302</v>
      </c>
      <c r="H110" s="10">
        <v>9.26</v>
      </c>
      <c r="I110" s="10">
        <v>363.83</v>
      </c>
      <c r="J110" s="10">
        <f t="shared" si="12"/>
        <v>373.09</v>
      </c>
      <c r="K110" s="10">
        <f t="shared" si="13"/>
        <v>64.819999999999993</v>
      </c>
      <c r="L110" s="10">
        <f t="shared" si="14"/>
        <v>2546.81</v>
      </c>
      <c r="M110" s="10">
        <f t="shared" si="15"/>
        <v>2611.63</v>
      </c>
      <c r="N110" s="11">
        <f t="shared" si="7"/>
        <v>4.9836818638917884E-4</v>
      </c>
    </row>
    <row r="111" spans="1:14" ht="24" customHeight="1" x14ac:dyDescent="0.2">
      <c r="A111" s="3" t="s">
        <v>317</v>
      </c>
      <c r="B111" s="3"/>
      <c r="C111" s="3"/>
      <c r="D111" s="3" t="s">
        <v>318</v>
      </c>
      <c r="E111" s="3"/>
      <c r="F111" s="4"/>
      <c r="G111" s="3"/>
      <c r="H111" s="3"/>
      <c r="I111" s="3"/>
      <c r="J111" s="3"/>
      <c r="K111" s="3"/>
      <c r="L111" s="3"/>
      <c r="M111" s="5">
        <v>106026.56</v>
      </c>
      <c r="N111" s="6">
        <f t="shared" si="7"/>
        <v>2.0232676304179173E-2</v>
      </c>
    </row>
    <row r="112" spans="1:14" ht="26.1" customHeight="1" x14ac:dyDescent="0.2">
      <c r="A112" s="7" t="s">
        <v>319</v>
      </c>
      <c r="B112" s="9" t="s">
        <v>320</v>
      </c>
      <c r="C112" s="7" t="s">
        <v>27</v>
      </c>
      <c r="D112" s="7" t="s">
        <v>321</v>
      </c>
      <c r="E112" s="8" t="s">
        <v>70</v>
      </c>
      <c r="F112" s="9">
        <v>1</v>
      </c>
      <c r="G112" s="10">
        <v>63.25</v>
      </c>
      <c r="H112" s="10">
        <v>21.86</v>
      </c>
      <c r="I112" s="10">
        <v>56.27</v>
      </c>
      <c r="J112" s="10">
        <f t="shared" ref="J112:J120" si="16">TRUNC(G112 * (1 + 23.54 / 100), 2)</f>
        <v>78.13</v>
      </c>
      <c r="K112" s="10">
        <f t="shared" ref="K112:K120" si="17">TRUNC(F112 * H112, 2)</f>
        <v>21.86</v>
      </c>
      <c r="L112" s="10">
        <f t="shared" ref="L112:L120" si="18">M112 - K112</f>
        <v>56.269999999999996</v>
      </c>
      <c r="M112" s="10">
        <f t="shared" ref="M112:M120" si="19">TRUNC(F112 * J112, 2)</f>
        <v>78.13</v>
      </c>
      <c r="N112" s="11">
        <f t="shared" si="7"/>
        <v>1.4909273672988342E-5</v>
      </c>
    </row>
    <row r="113" spans="1:14" ht="26.1" customHeight="1" x14ac:dyDescent="0.2">
      <c r="A113" s="7" t="s">
        <v>322</v>
      </c>
      <c r="B113" s="9" t="s">
        <v>323</v>
      </c>
      <c r="C113" s="7" t="s">
        <v>27</v>
      </c>
      <c r="D113" s="7" t="s">
        <v>324</v>
      </c>
      <c r="E113" s="8" t="s">
        <v>70</v>
      </c>
      <c r="F113" s="9">
        <v>172</v>
      </c>
      <c r="G113" s="10">
        <v>187.13</v>
      </c>
      <c r="H113" s="10">
        <v>7.96</v>
      </c>
      <c r="I113" s="10">
        <v>223.22</v>
      </c>
      <c r="J113" s="10">
        <f t="shared" si="16"/>
        <v>231.18</v>
      </c>
      <c r="K113" s="10">
        <f t="shared" si="17"/>
        <v>1369.12</v>
      </c>
      <c r="L113" s="10">
        <f t="shared" si="18"/>
        <v>38393.839999999997</v>
      </c>
      <c r="M113" s="10">
        <f t="shared" si="19"/>
        <v>39762.959999999999</v>
      </c>
      <c r="N113" s="11">
        <f t="shared" si="7"/>
        <v>7.5878260935375464E-3</v>
      </c>
    </row>
    <row r="114" spans="1:14" ht="26.1" customHeight="1" x14ac:dyDescent="0.2">
      <c r="A114" s="7" t="s">
        <v>325</v>
      </c>
      <c r="B114" s="9" t="s">
        <v>326</v>
      </c>
      <c r="C114" s="7" t="s">
        <v>27</v>
      </c>
      <c r="D114" s="7" t="s">
        <v>327</v>
      </c>
      <c r="E114" s="8" t="s">
        <v>70</v>
      </c>
      <c r="F114" s="9">
        <v>12</v>
      </c>
      <c r="G114" s="10">
        <v>268.45</v>
      </c>
      <c r="H114" s="10">
        <v>7.96</v>
      </c>
      <c r="I114" s="10">
        <v>323.68</v>
      </c>
      <c r="J114" s="10">
        <f t="shared" si="16"/>
        <v>331.64</v>
      </c>
      <c r="K114" s="10">
        <f t="shared" si="17"/>
        <v>95.52</v>
      </c>
      <c r="L114" s="10">
        <f t="shared" si="18"/>
        <v>3884.16</v>
      </c>
      <c r="M114" s="10">
        <f t="shared" si="19"/>
        <v>3979.68</v>
      </c>
      <c r="N114" s="11">
        <f t="shared" si="7"/>
        <v>7.594283661963169E-4</v>
      </c>
    </row>
    <row r="115" spans="1:14" ht="26.1" customHeight="1" x14ac:dyDescent="0.2">
      <c r="A115" s="7" t="s">
        <v>328</v>
      </c>
      <c r="B115" s="9" t="s">
        <v>329</v>
      </c>
      <c r="C115" s="7" t="s">
        <v>27</v>
      </c>
      <c r="D115" s="7" t="s">
        <v>330</v>
      </c>
      <c r="E115" s="8" t="s">
        <v>70</v>
      </c>
      <c r="F115" s="9">
        <v>9</v>
      </c>
      <c r="G115" s="10">
        <v>43.52</v>
      </c>
      <c r="H115" s="10">
        <v>7.96</v>
      </c>
      <c r="I115" s="10">
        <v>45.8</v>
      </c>
      <c r="J115" s="10">
        <f t="shared" si="16"/>
        <v>53.76</v>
      </c>
      <c r="K115" s="10">
        <f t="shared" si="17"/>
        <v>71.64</v>
      </c>
      <c r="L115" s="10">
        <f t="shared" si="18"/>
        <v>412.2</v>
      </c>
      <c r="M115" s="10">
        <f t="shared" si="19"/>
        <v>483.84</v>
      </c>
      <c r="N115" s="11">
        <f t="shared" si="7"/>
        <v>9.2329488979120435E-5</v>
      </c>
    </row>
    <row r="116" spans="1:14" ht="65.099999999999994" customHeight="1" x14ac:dyDescent="0.2">
      <c r="A116" s="7" t="s">
        <v>331</v>
      </c>
      <c r="B116" s="9" t="s">
        <v>332</v>
      </c>
      <c r="C116" s="7" t="s">
        <v>27</v>
      </c>
      <c r="D116" s="7" t="s">
        <v>333</v>
      </c>
      <c r="E116" s="8" t="s">
        <v>70</v>
      </c>
      <c r="F116" s="9">
        <v>5</v>
      </c>
      <c r="G116" s="10">
        <v>925.85</v>
      </c>
      <c r="H116" s="10">
        <v>121.79</v>
      </c>
      <c r="I116" s="10">
        <v>1022</v>
      </c>
      <c r="J116" s="10">
        <f t="shared" si="16"/>
        <v>1143.79</v>
      </c>
      <c r="K116" s="10">
        <f t="shared" si="17"/>
        <v>608.95000000000005</v>
      </c>
      <c r="L116" s="10">
        <f t="shared" si="18"/>
        <v>5110</v>
      </c>
      <c r="M116" s="10">
        <f t="shared" si="19"/>
        <v>5718.95</v>
      </c>
      <c r="N116" s="11">
        <f t="shared" si="7"/>
        <v>1.0913271556653868E-3</v>
      </c>
    </row>
    <row r="117" spans="1:14" ht="65.099999999999994" customHeight="1" x14ac:dyDescent="0.2">
      <c r="A117" s="7" t="s">
        <v>334</v>
      </c>
      <c r="B117" s="9" t="s">
        <v>335</v>
      </c>
      <c r="C117" s="7" t="s">
        <v>27</v>
      </c>
      <c r="D117" s="7" t="s">
        <v>336</v>
      </c>
      <c r="E117" s="8" t="s">
        <v>70</v>
      </c>
      <c r="F117" s="9">
        <v>35</v>
      </c>
      <c r="G117" s="10">
        <v>1173.3</v>
      </c>
      <c r="H117" s="10">
        <v>128.80000000000001</v>
      </c>
      <c r="I117" s="10">
        <v>1320.69</v>
      </c>
      <c r="J117" s="10">
        <f t="shared" si="16"/>
        <v>1449.49</v>
      </c>
      <c r="K117" s="10">
        <f t="shared" si="17"/>
        <v>4508</v>
      </c>
      <c r="L117" s="10">
        <f t="shared" si="18"/>
        <v>46224.15</v>
      </c>
      <c r="M117" s="10">
        <f t="shared" si="19"/>
        <v>50732.15</v>
      </c>
      <c r="N117" s="11">
        <f t="shared" si="7"/>
        <v>9.6810381206846995E-3</v>
      </c>
    </row>
    <row r="118" spans="1:14" ht="26.1" customHeight="1" x14ac:dyDescent="0.2">
      <c r="A118" s="7" t="s">
        <v>337</v>
      </c>
      <c r="B118" s="9" t="s">
        <v>338</v>
      </c>
      <c r="C118" s="7" t="s">
        <v>27</v>
      </c>
      <c r="D118" s="7" t="s">
        <v>339</v>
      </c>
      <c r="E118" s="8" t="s">
        <v>70</v>
      </c>
      <c r="F118" s="9">
        <v>5</v>
      </c>
      <c r="G118" s="10">
        <v>250.93</v>
      </c>
      <c r="H118" s="10">
        <v>7.96</v>
      </c>
      <c r="I118" s="10">
        <v>302.02999999999997</v>
      </c>
      <c r="J118" s="10">
        <f t="shared" si="16"/>
        <v>309.99</v>
      </c>
      <c r="K118" s="10">
        <f t="shared" si="17"/>
        <v>39.799999999999997</v>
      </c>
      <c r="L118" s="10">
        <f t="shared" si="18"/>
        <v>1510.15</v>
      </c>
      <c r="M118" s="10">
        <f t="shared" si="19"/>
        <v>1549.95</v>
      </c>
      <c r="N118" s="11">
        <f t="shared" si="7"/>
        <v>2.95771518359763E-4</v>
      </c>
    </row>
    <row r="119" spans="1:14" ht="39" customHeight="1" x14ac:dyDescent="0.2">
      <c r="A119" s="7" t="s">
        <v>340</v>
      </c>
      <c r="B119" s="9" t="s">
        <v>341</v>
      </c>
      <c r="C119" s="7" t="s">
        <v>32</v>
      </c>
      <c r="D119" s="7" t="s">
        <v>342</v>
      </c>
      <c r="E119" s="8" t="s">
        <v>70</v>
      </c>
      <c r="F119" s="9">
        <v>8</v>
      </c>
      <c r="G119" s="10">
        <v>132.93</v>
      </c>
      <c r="H119" s="10">
        <v>25.49</v>
      </c>
      <c r="I119" s="10">
        <v>138.72999999999999</v>
      </c>
      <c r="J119" s="10">
        <f t="shared" si="16"/>
        <v>164.22</v>
      </c>
      <c r="K119" s="10">
        <f t="shared" si="17"/>
        <v>203.92</v>
      </c>
      <c r="L119" s="10">
        <f t="shared" si="18"/>
        <v>1109.8399999999999</v>
      </c>
      <c r="M119" s="10">
        <f t="shared" si="19"/>
        <v>1313.76</v>
      </c>
      <c r="N119" s="11">
        <f t="shared" si="7"/>
        <v>2.5070020965858397E-4</v>
      </c>
    </row>
    <row r="120" spans="1:14" ht="39" customHeight="1" x14ac:dyDescent="0.2">
      <c r="A120" s="7" t="s">
        <v>343</v>
      </c>
      <c r="B120" s="9" t="s">
        <v>344</v>
      </c>
      <c r="C120" s="7" t="s">
        <v>27</v>
      </c>
      <c r="D120" s="7" t="s">
        <v>345</v>
      </c>
      <c r="E120" s="8" t="s">
        <v>70</v>
      </c>
      <c r="F120" s="9">
        <v>9</v>
      </c>
      <c r="G120" s="10">
        <v>216.5</v>
      </c>
      <c r="H120" s="10">
        <v>59.52</v>
      </c>
      <c r="I120" s="10">
        <v>207.94</v>
      </c>
      <c r="J120" s="10">
        <f t="shared" si="16"/>
        <v>267.45999999999998</v>
      </c>
      <c r="K120" s="10">
        <f t="shared" si="17"/>
        <v>535.67999999999995</v>
      </c>
      <c r="L120" s="10">
        <f t="shared" si="18"/>
        <v>1871.46</v>
      </c>
      <c r="M120" s="10">
        <f t="shared" si="19"/>
        <v>2407.14</v>
      </c>
      <c r="N120" s="11">
        <f t="shared" si="7"/>
        <v>4.5934607742476844E-4</v>
      </c>
    </row>
    <row r="121" spans="1:14" ht="24" customHeight="1" x14ac:dyDescent="0.2">
      <c r="A121" s="3" t="s">
        <v>346</v>
      </c>
      <c r="B121" s="3"/>
      <c r="C121" s="3"/>
      <c r="D121" s="3" t="s">
        <v>347</v>
      </c>
      <c r="E121" s="3"/>
      <c r="F121" s="4"/>
      <c r="G121" s="3"/>
      <c r="H121" s="3"/>
      <c r="I121" s="3"/>
      <c r="J121" s="3"/>
      <c r="K121" s="3"/>
      <c r="L121" s="3"/>
      <c r="M121" s="5">
        <v>5605.9</v>
      </c>
      <c r="N121" s="6">
        <f t="shared" si="7"/>
        <v>1.069754220957447E-3</v>
      </c>
    </row>
    <row r="122" spans="1:14" ht="26.1" customHeight="1" x14ac:dyDescent="0.2">
      <c r="A122" s="7" t="s">
        <v>348</v>
      </c>
      <c r="B122" s="9" t="s">
        <v>349</v>
      </c>
      <c r="C122" s="7" t="s">
        <v>32</v>
      </c>
      <c r="D122" s="7" t="s">
        <v>350</v>
      </c>
      <c r="E122" s="8" t="s">
        <v>70</v>
      </c>
      <c r="F122" s="9">
        <v>55</v>
      </c>
      <c r="G122" s="10">
        <v>53.39</v>
      </c>
      <c r="H122" s="10">
        <v>12.74</v>
      </c>
      <c r="I122" s="10">
        <v>53.21</v>
      </c>
      <c r="J122" s="10">
        <f>TRUNC(G122 * (1 + 23.54 / 100), 2)</f>
        <v>65.95</v>
      </c>
      <c r="K122" s="10">
        <f>TRUNC(F122 * H122, 2)</f>
        <v>700.7</v>
      </c>
      <c r="L122" s="10">
        <f>M122 - K122</f>
        <v>2926.55</v>
      </c>
      <c r="M122" s="10">
        <f>TRUNC(F122 * J122, 2)</f>
        <v>3627.25</v>
      </c>
      <c r="N122" s="11">
        <f t="shared" si="7"/>
        <v>6.9217538628371894E-4</v>
      </c>
    </row>
    <row r="123" spans="1:14" ht="26.1" customHeight="1" x14ac:dyDescent="0.2">
      <c r="A123" s="7" t="s">
        <v>351</v>
      </c>
      <c r="B123" s="9" t="s">
        <v>352</v>
      </c>
      <c r="C123" s="7" t="s">
        <v>27</v>
      </c>
      <c r="D123" s="7" t="s">
        <v>353</v>
      </c>
      <c r="E123" s="8" t="s">
        <v>70</v>
      </c>
      <c r="F123" s="9">
        <v>15</v>
      </c>
      <c r="G123" s="10">
        <v>106.78</v>
      </c>
      <c r="H123" s="10">
        <v>25.49</v>
      </c>
      <c r="I123" s="10">
        <v>106.42</v>
      </c>
      <c r="J123" s="10">
        <f>TRUNC(G123 * (1 + 23.54 / 100), 2)</f>
        <v>131.91</v>
      </c>
      <c r="K123" s="10">
        <f>TRUNC(F123 * H123, 2)</f>
        <v>382.35</v>
      </c>
      <c r="L123" s="10">
        <f>M123 - K123</f>
        <v>1596.3000000000002</v>
      </c>
      <c r="M123" s="10">
        <f>TRUNC(F123 * J123, 2)</f>
        <v>1978.65</v>
      </c>
      <c r="N123" s="11">
        <f t="shared" si="7"/>
        <v>3.7757883467372819E-4</v>
      </c>
    </row>
    <row r="124" spans="1:14" ht="24" customHeight="1" x14ac:dyDescent="0.2">
      <c r="A124" s="3" t="s">
        <v>354</v>
      </c>
      <c r="B124" s="3"/>
      <c r="C124" s="3"/>
      <c r="D124" s="3" t="s">
        <v>355</v>
      </c>
      <c r="E124" s="3"/>
      <c r="F124" s="4"/>
      <c r="G124" s="3"/>
      <c r="H124" s="3"/>
      <c r="I124" s="3"/>
      <c r="J124" s="3"/>
      <c r="K124" s="3"/>
      <c r="L124" s="3"/>
      <c r="M124" s="5">
        <v>51425.26</v>
      </c>
      <c r="N124" s="6">
        <f t="shared" si="7"/>
        <v>9.8133018692509993E-3</v>
      </c>
    </row>
    <row r="125" spans="1:14" ht="90.95" customHeight="1" x14ac:dyDescent="0.2">
      <c r="A125" s="7" t="s">
        <v>356</v>
      </c>
      <c r="B125" s="9" t="s">
        <v>357</v>
      </c>
      <c r="C125" s="7" t="s">
        <v>27</v>
      </c>
      <c r="D125" s="7" t="s">
        <v>358</v>
      </c>
      <c r="E125" s="8" t="s">
        <v>70</v>
      </c>
      <c r="F125" s="9">
        <v>38</v>
      </c>
      <c r="G125" s="10">
        <v>728.62</v>
      </c>
      <c r="H125" s="10">
        <v>118.72</v>
      </c>
      <c r="I125" s="10">
        <v>781.41</v>
      </c>
      <c r="J125" s="10">
        <f>TRUNC(G125 * (1 + 23.54 / 100), 2)</f>
        <v>900.13</v>
      </c>
      <c r="K125" s="10">
        <f>TRUNC(F125 * H125, 2)</f>
        <v>4511.3599999999997</v>
      </c>
      <c r="L125" s="10">
        <f>M125 - K125</f>
        <v>29693.58</v>
      </c>
      <c r="M125" s="10">
        <f>TRUNC(F125 * J125, 2)</f>
        <v>34204.94</v>
      </c>
      <c r="N125" s="11">
        <f t="shared" si="7"/>
        <v>6.5272086449269925E-3</v>
      </c>
    </row>
    <row r="126" spans="1:14" ht="90.95" customHeight="1" x14ac:dyDescent="0.2">
      <c r="A126" s="7" t="s">
        <v>359</v>
      </c>
      <c r="B126" s="9" t="s">
        <v>360</v>
      </c>
      <c r="C126" s="7" t="s">
        <v>27</v>
      </c>
      <c r="D126" s="7" t="s">
        <v>361</v>
      </c>
      <c r="E126" s="8" t="s">
        <v>70</v>
      </c>
      <c r="F126" s="9">
        <v>1</v>
      </c>
      <c r="G126" s="10">
        <v>9850.65</v>
      </c>
      <c r="H126" s="10">
        <v>94.37</v>
      </c>
      <c r="I126" s="10">
        <v>10829.01</v>
      </c>
      <c r="J126" s="10" t="str">
        <f>TRUNC(G126 * (1 + 10.89 / 100), 2) &amp;CHAR(10)&amp; "(10.89%)"</f>
        <v>10923,38
(10.89%)</v>
      </c>
      <c r="K126" s="10">
        <f>TRUNC(F126 * H126, 2)</f>
        <v>94.37</v>
      </c>
      <c r="L126" s="10">
        <f>M126 - K126</f>
        <v>10829.009999999998</v>
      </c>
      <c r="M126" s="10">
        <f>TRUNC((F126 * 1 ) * TRUNC(G126 * (1 + 10.89 / 100), 2), 2)</f>
        <v>10923.38</v>
      </c>
      <c r="N126" s="11">
        <f t="shared" si="7"/>
        <v>2.084470265634806E-3</v>
      </c>
    </row>
    <row r="127" spans="1:14" ht="90.95" customHeight="1" x14ac:dyDescent="0.2">
      <c r="A127" s="7" t="s">
        <v>362</v>
      </c>
      <c r="B127" s="9" t="s">
        <v>363</v>
      </c>
      <c r="C127" s="7" t="s">
        <v>27</v>
      </c>
      <c r="D127" s="7" t="s">
        <v>364</v>
      </c>
      <c r="E127" s="8" t="s">
        <v>70</v>
      </c>
      <c r="F127" s="9">
        <v>6</v>
      </c>
      <c r="G127" s="10">
        <v>849.52</v>
      </c>
      <c r="H127" s="10">
        <v>118.72</v>
      </c>
      <c r="I127" s="10">
        <v>930.77</v>
      </c>
      <c r="J127" s="10">
        <f>TRUNC(G127 * (1 + 23.54 / 100), 2)</f>
        <v>1049.49</v>
      </c>
      <c r="K127" s="10">
        <f>TRUNC(F127 * H127, 2)</f>
        <v>712.32</v>
      </c>
      <c r="L127" s="10">
        <f>M127 - K127</f>
        <v>5584.62</v>
      </c>
      <c r="M127" s="10">
        <f>TRUNC(F127 * J127, 2)</f>
        <v>6296.94</v>
      </c>
      <c r="N127" s="11">
        <f t="shared" si="7"/>
        <v>1.2016229586892001E-3</v>
      </c>
    </row>
    <row r="128" spans="1:14" ht="24" customHeight="1" x14ac:dyDescent="0.2">
      <c r="A128" s="3" t="s">
        <v>365</v>
      </c>
      <c r="B128" s="3"/>
      <c r="C128" s="3"/>
      <c r="D128" s="3" t="s">
        <v>366</v>
      </c>
      <c r="E128" s="3"/>
      <c r="F128" s="4"/>
      <c r="G128" s="3"/>
      <c r="H128" s="3"/>
      <c r="I128" s="3"/>
      <c r="J128" s="3"/>
      <c r="K128" s="3"/>
      <c r="L128" s="3"/>
      <c r="M128" s="5">
        <v>266745.07</v>
      </c>
      <c r="N128" s="6">
        <f t="shared" si="7"/>
        <v>5.0902025464615801E-2</v>
      </c>
    </row>
    <row r="129" spans="1:14" ht="39" customHeight="1" x14ac:dyDescent="0.2">
      <c r="A129" s="12" t="s">
        <v>367</v>
      </c>
      <c r="B129" s="14" t="s">
        <v>368</v>
      </c>
      <c r="C129" s="12" t="s">
        <v>27</v>
      </c>
      <c r="D129" s="12" t="s">
        <v>369</v>
      </c>
      <c r="E129" s="13" t="s">
        <v>70</v>
      </c>
      <c r="F129" s="14">
        <v>16</v>
      </c>
      <c r="G129" s="15">
        <v>8445.82</v>
      </c>
      <c r="H129" s="15">
        <v>0</v>
      </c>
      <c r="I129" s="15">
        <v>9365.56</v>
      </c>
      <c r="J129" s="15" t="str">
        <f t="shared" ref="J129:J135" si="20">TRUNC(G129 * (1 + 10.89 / 100), 2) &amp;CHAR(10)&amp; "(10.89%)"</f>
        <v>9365,56
(10.89%)</v>
      </c>
      <c r="K129" s="15">
        <f t="shared" ref="K129:K135" si="21">TRUNC(F129 * H129, 2)</f>
        <v>0</v>
      </c>
      <c r="L129" s="15">
        <f t="shared" ref="L129:L135" si="22">M129 - K129</f>
        <v>149848.95999999999</v>
      </c>
      <c r="M129" s="15">
        <f t="shared" ref="M129:M135" si="23">TRUNC((F129 * 1 ) * TRUNC(G129 * (1 + 10.89 / 100), 2), 2)</f>
        <v>149848.95999999999</v>
      </c>
      <c r="N129" s="16">
        <f t="shared" si="7"/>
        <v>2.8595151084764917E-2</v>
      </c>
    </row>
    <row r="130" spans="1:14" ht="39" customHeight="1" x14ac:dyDescent="0.2">
      <c r="A130" s="12" t="s">
        <v>370</v>
      </c>
      <c r="B130" s="14" t="s">
        <v>371</v>
      </c>
      <c r="C130" s="12" t="s">
        <v>27</v>
      </c>
      <c r="D130" s="12" t="s">
        <v>372</v>
      </c>
      <c r="E130" s="13" t="s">
        <v>70</v>
      </c>
      <c r="F130" s="14">
        <v>2</v>
      </c>
      <c r="G130" s="15">
        <v>10173.02</v>
      </c>
      <c r="H130" s="15">
        <v>0</v>
      </c>
      <c r="I130" s="15">
        <v>11280.86</v>
      </c>
      <c r="J130" s="15" t="str">
        <f t="shared" si="20"/>
        <v>11280,86
(10.89%)</v>
      </c>
      <c r="K130" s="15">
        <f t="shared" si="21"/>
        <v>0</v>
      </c>
      <c r="L130" s="15">
        <f t="shared" si="22"/>
        <v>22561.72</v>
      </c>
      <c r="M130" s="15">
        <f t="shared" si="23"/>
        <v>22561.72</v>
      </c>
      <c r="N130" s="16">
        <f t="shared" si="7"/>
        <v>4.3053738386450088E-3</v>
      </c>
    </row>
    <row r="131" spans="1:14" ht="39" customHeight="1" x14ac:dyDescent="0.2">
      <c r="A131" s="12" t="s">
        <v>373</v>
      </c>
      <c r="B131" s="14" t="s">
        <v>374</v>
      </c>
      <c r="C131" s="12" t="s">
        <v>27</v>
      </c>
      <c r="D131" s="12" t="s">
        <v>375</v>
      </c>
      <c r="E131" s="13" t="s">
        <v>70</v>
      </c>
      <c r="F131" s="14">
        <v>1</v>
      </c>
      <c r="G131" s="15">
        <v>10254.89</v>
      </c>
      <c r="H131" s="15">
        <v>0</v>
      </c>
      <c r="I131" s="15">
        <v>11371.64</v>
      </c>
      <c r="J131" s="15" t="str">
        <f t="shared" si="20"/>
        <v>11371,64
(10.89%)</v>
      </c>
      <c r="K131" s="15">
        <f t="shared" si="21"/>
        <v>0</v>
      </c>
      <c r="L131" s="15">
        <f t="shared" si="22"/>
        <v>11371.64</v>
      </c>
      <c r="M131" s="15">
        <f t="shared" si="23"/>
        <v>11371.64</v>
      </c>
      <c r="N131" s="16">
        <f t="shared" si="7"/>
        <v>2.1700101480954964E-3</v>
      </c>
    </row>
    <row r="132" spans="1:14" ht="39" customHeight="1" x14ac:dyDescent="0.2">
      <c r="A132" s="12" t="s">
        <v>376</v>
      </c>
      <c r="B132" s="14" t="s">
        <v>377</v>
      </c>
      <c r="C132" s="12" t="s">
        <v>27</v>
      </c>
      <c r="D132" s="12" t="s">
        <v>378</v>
      </c>
      <c r="E132" s="13" t="s">
        <v>70</v>
      </c>
      <c r="F132" s="14">
        <v>3</v>
      </c>
      <c r="G132" s="15">
        <v>7947.4</v>
      </c>
      <c r="H132" s="15">
        <v>0</v>
      </c>
      <c r="I132" s="15">
        <v>8812.8700000000008</v>
      </c>
      <c r="J132" s="15" t="str">
        <f t="shared" si="20"/>
        <v>8812,87
(10.89%)</v>
      </c>
      <c r="K132" s="15">
        <f t="shared" si="21"/>
        <v>0</v>
      </c>
      <c r="L132" s="15">
        <f t="shared" si="22"/>
        <v>26438.61</v>
      </c>
      <c r="M132" s="15">
        <f t="shared" si="23"/>
        <v>26438.61</v>
      </c>
      <c r="N132" s="16">
        <f t="shared" si="7"/>
        <v>5.0451871499220058E-3</v>
      </c>
    </row>
    <row r="133" spans="1:14" ht="39" customHeight="1" x14ac:dyDescent="0.2">
      <c r="A133" s="12" t="s">
        <v>379</v>
      </c>
      <c r="B133" s="14" t="s">
        <v>380</v>
      </c>
      <c r="C133" s="12" t="s">
        <v>27</v>
      </c>
      <c r="D133" s="12" t="s">
        <v>381</v>
      </c>
      <c r="E133" s="13" t="s">
        <v>70</v>
      </c>
      <c r="F133" s="14">
        <v>1</v>
      </c>
      <c r="G133" s="15">
        <v>15867.84</v>
      </c>
      <c r="H133" s="15">
        <v>0</v>
      </c>
      <c r="I133" s="15">
        <v>17595.84</v>
      </c>
      <c r="J133" s="15" t="str">
        <f t="shared" si="20"/>
        <v>17595,84
(10.89%)</v>
      </c>
      <c r="K133" s="15">
        <f t="shared" si="21"/>
        <v>0</v>
      </c>
      <c r="L133" s="15">
        <f t="shared" si="22"/>
        <v>17595.84</v>
      </c>
      <c r="M133" s="15">
        <f t="shared" si="23"/>
        <v>17595.84</v>
      </c>
      <c r="N133" s="16">
        <f t="shared" si="7"/>
        <v>3.3577523878934494E-3</v>
      </c>
    </row>
    <row r="134" spans="1:14" ht="26.1" customHeight="1" x14ac:dyDescent="0.2">
      <c r="A134" s="12" t="s">
        <v>382</v>
      </c>
      <c r="B134" s="14" t="s">
        <v>383</v>
      </c>
      <c r="C134" s="12" t="s">
        <v>27</v>
      </c>
      <c r="D134" s="12" t="s">
        <v>384</v>
      </c>
      <c r="E134" s="13" t="s">
        <v>70</v>
      </c>
      <c r="F134" s="14">
        <v>2</v>
      </c>
      <c r="G134" s="15">
        <v>10466.75</v>
      </c>
      <c r="H134" s="15">
        <v>0</v>
      </c>
      <c r="I134" s="15">
        <v>11606.57</v>
      </c>
      <c r="J134" s="15" t="str">
        <f t="shared" si="20"/>
        <v>11606,57
(10.89%)</v>
      </c>
      <c r="K134" s="15">
        <f t="shared" si="21"/>
        <v>0</v>
      </c>
      <c r="L134" s="15">
        <f t="shared" si="22"/>
        <v>23213.14</v>
      </c>
      <c r="M134" s="15">
        <f t="shared" si="23"/>
        <v>23213.14</v>
      </c>
      <c r="N134" s="16">
        <f t="shared" ref="N134:N197" si="24">M134 / 5240362.59</f>
        <v>4.429682030838252E-3</v>
      </c>
    </row>
    <row r="135" spans="1:14" ht="26.1" customHeight="1" x14ac:dyDescent="0.2">
      <c r="A135" s="12" t="s">
        <v>385</v>
      </c>
      <c r="B135" s="14" t="s">
        <v>386</v>
      </c>
      <c r="C135" s="12" t="s">
        <v>27</v>
      </c>
      <c r="D135" s="12" t="s">
        <v>387</v>
      </c>
      <c r="E135" s="13" t="s">
        <v>70</v>
      </c>
      <c r="F135" s="14">
        <v>1</v>
      </c>
      <c r="G135" s="15">
        <v>14171.85</v>
      </c>
      <c r="H135" s="15">
        <v>0</v>
      </c>
      <c r="I135" s="15">
        <v>15715.16</v>
      </c>
      <c r="J135" s="15" t="str">
        <f t="shared" si="20"/>
        <v>15715,16
(10.89%)</v>
      </c>
      <c r="K135" s="15">
        <f t="shared" si="21"/>
        <v>0</v>
      </c>
      <c r="L135" s="15">
        <f t="shared" si="22"/>
        <v>15715.16</v>
      </c>
      <c r="M135" s="15">
        <f t="shared" si="23"/>
        <v>15715.16</v>
      </c>
      <c r="N135" s="16">
        <f t="shared" si="24"/>
        <v>2.9988688244566679E-3</v>
      </c>
    </row>
    <row r="136" spans="1:14" ht="24" customHeight="1" x14ac:dyDescent="0.2">
      <c r="A136" s="3" t="s">
        <v>388</v>
      </c>
      <c r="B136" s="3"/>
      <c r="C136" s="3"/>
      <c r="D136" s="3" t="s">
        <v>389</v>
      </c>
      <c r="E136" s="3"/>
      <c r="F136" s="4"/>
      <c r="G136" s="3"/>
      <c r="H136" s="3"/>
      <c r="I136" s="3"/>
      <c r="J136" s="3"/>
      <c r="K136" s="3"/>
      <c r="L136" s="3"/>
      <c r="M136" s="5">
        <v>993213.72</v>
      </c>
      <c r="N136" s="6">
        <f t="shared" si="24"/>
        <v>0.1895314881255192</v>
      </c>
    </row>
    <row r="137" spans="1:14" ht="26.1" customHeight="1" x14ac:dyDescent="0.2">
      <c r="A137" s="7" t="s">
        <v>390</v>
      </c>
      <c r="B137" s="9" t="s">
        <v>391</v>
      </c>
      <c r="C137" s="7" t="s">
        <v>32</v>
      </c>
      <c r="D137" s="7" t="s">
        <v>392</v>
      </c>
      <c r="E137" s="8" t="s">
        <v>393</v>
      </c>
      <c r="F137" s="9">
        <v>12</v>
      </c>
      <c r="G137" s="10">
        <v>21439.67</v>
      </c>
      <c r="H137" s="10">
        <v>25990.04</v>
      </c>
      <c r="I137" s="10">
        <v>496.52</v>
      </c>
      <c r="J137" s="10">
        <f t="shared" ref="J137:J147" si="25">TRUNC(G137 * (1 + 23.54 / 100), 2)</f>
        <v>26486.560000000001</v>
      </c>
      <c r="K137" s="10">
        <f t="shared" ref="K137:K147" si="26">TRUNC(F137 * H137, 2)</f>
        <v>311880.48</v>
      </c>
      <c r="L137" s="10">
        <f t="shared" ref="L137:L147" si="27">M137 - K137</f>
        <v>5958.2399999999907</v>
      </c>
      <c r="M137" s="10">
        <f t="shared" ref="M137:M147" si="28">TRUNC(F137 * J137, 2)</f>
        <v>317838.71999999997</v>
      </c>
      <c r="N137" s="11">
        <f t="shared" si="24"/>
        <v>6.0652047361478473E-2</v>
      </c>
    </row>
    <row r="138" spans="1:14" ht="26.1" customHeight="1" x14ac:dyDescent="0.2">
      <c r="A138" s="7" t="s">
        <v>394</v>
      </c>
      <c r="B138" s="9" t="s">
        <v>395</v>
      </c>
      <c r="C138" s="7" t="s">
        <v>27</v>
      </c>
      <c r="D138" s="7" t="s">
        <v>396</v>
      </c>
      <c r="E138" s="8" t="s">
        <v>397</v>
      </c>
      <c r="F138" s="9">
        <v>160</v>
      </c>
      <c r="G138" s="10">
        <v>122.82</v>
      </c>
      <c r="H138" s="10">
        <v>149.09</v>
      </c>
      <c r="I138" s="10">
        <v>2.64</v>
      </c>
      <c r="J138" s="10">
        <f t="shared" si="25"/>
        <v>151.72999999999999</v>
      </c>
      <c r="K138" s="10">
        <f t="shared" si="26"/>
        <v>23854.400000000001</v>
      </c>
      <c r="L138" s="10">
        <f t="shared" si="27"/>
        <v>422.39999999999782</v>
      </c>
      <c r="M138" s="10">
        <f t="shared" si="28"/>
        <v>24276.799999999999</v>
      </c>
      <c r="N138" s="11">
        <f t="shared" si="24"/>
        <v>4.632656535318103E-3</v>
      </c>
    </row>
    <row r="139" spans="1:14" ht="24" customHeight="1" x14ac:dyDescent="0.2">
      <c r="A139" s="7" t="s">
        <v>398</v>
      </c>
      <c r="B139" s="9" t="s">
        <v>399</v>
      </c>
      <c r="C139" s="7" t="s">
        <v>27</v>
      </c>
      <c r="D139" s="7" t="s">
        <v>400</v>
      </c>
      <c r="E139" s="8" t="s">
        <v>397</v>
      </c>
      <c r="F139" s="9">
        <v>80</v>
      </c>
      <c r="G139" s="10">
        <v>122.82</v>
      </c>
      <c r="H139" s="10">
        <v>149.09</v>
      </c>
      <c r="I139" s="10">
        <v>2.64</v>
      </c>
      <c r="J139" s="10">
        <f t="shared" si="25"/>
        <v>151.72999999999999</v>
      </c>
      <c r="K139" s="10">
        <f t="shared" si="26"/>
        <v>11927.2</v>
      </c>
      <c r="L139" s="10">
        <f t="shared" si="27"/>
        <v>211.19999999999891</v>
      </c>
      <c r="M139" s="10">
        <f t="shared" si="28"/>
        <v>12138.4</v>
      </c>
      <c r="N139" s="11">
        <f t="shared" si="24"/>
        <v>2.3163282676590515E-3</v>
      </c>
    </row>
    <row r="140" spans="1:14" ht="26.1" customHeight="1" x14ac:dyDescent="0.2">
      <c r="A140" s="7" t="s">
        <v>401</v>
      </c>
      <c r="B140" s="9" t="s">
        <v>402</v>
      </c>
      <c r="C140" s="7" t="s">
        <v>32</v>
      </c>
      <c r="D140" s="7" t="s">
        <v>403</v>
      </c>
      <c r="E140" s="8" t="s">
        <v>393</v>
      </c>
      <c r="F140" s="9">
        <v>12</v>
      </c>
      <c r="G140" s="10">
        <v>6924.89</v>
      </c>
      <c r="H140" s="10">
        <v>8038.2</v>
      </c>
      <c r="I140" s="10">
        <v>516.79999999999995</v>
      </c>
      <c r="J140" s="10">
        <f t="shared" si="25"/>
        <v>8555</v>
      </c>
      <c r="K140" s="10">
        <f t="shared" si="26"/>
        <v>96458.4</v>
      </c>
      <c r="L140" s="10">
        <f t="shared" si="27"/>
        <v>6201.6000000000058</v>
      </c>
      <c r="M140" s="10">
        <f t="shared" si="28"/>
        <v>102660</v>
      </c>
      <c r="N140" s="11">
        <f t="shared" si="24"/>
        <v>1.9590247475604547E-2</v>
      </c>
    </row>
    <row r="141" spans="1:14" ht="26.1" customHeight="1" x14ac:dyDescent="0.2">
      <c r="A141" s="7" t="s">
        <v>404</v>
      </c>
      <c r="B141" s="9" t="s">
        <v>405</v>
      </c>
      <c r="C141" s="7" t="s">
        <v>27</v>
      </c>
      <c r="D141" s="7" t="s">
        <v>406</v>
      </c>
      <c r="E141" s="8" t="s">
        <v>280</v>
      </c>
      <c r="F141" s="9">
        <v>0.8</v>
      </c>
      <c r="G141" s="10">
        <v>21439.67</v>
      </c>
      <c r="H141" s="10">
        <v>25990.04</v>
      </c>
      <c r="I141" s="10">
        <v>496.52</v>
      </c>
      <c r="J141" s="10">
        <f t="shared" si="25"/>
        <v>26486.560000000001</v>
      </c>
      <c r="K141" s="10">
        <f t="shared" si="26"/>
        <v>20792.03</v>
      </c>
      <c r="L141" s="10">
        <f t="shared" si="27"/>
        <v>397.21000000000276</v>
      </c>
      <c r="M141" s="10">
        <f t="shared" si="28"/>
        <v>21189.24</v>
      </c>
      <c r="N141" s="11">
        <f t="shared" si="24"/>
        <v>4.0434682974866444E-3</v>
      </c>
    </row>
    <row r="142" spans="1:14" ht="24" customHeight="1" x14ac:dyDescent="0.2">
      <c r="A142" s="7" t="s">
        <v>407</v>
      </c>
      <c r="B142" s="9" t="s">
        <v>408</v>
      </c>
      <c r="C142" s="7" t="s">
        <v>32</v>
      </c>
      <c r="D142" s="7" t="s">
        <v>409</v>
      </c>
      <c r="E142" s="8" t="s">
        <v>393</v>
      </c>
      <c r="F142" s="9">
        <v>12</v>
      </c>
      <c r="G142" s="10">
        <v>12249.52</v>
      </c>
      <c r="H142" s="10">
        <v>14497.7</v>
      </c>
      <c r="I142" s="10">
        <v>635.35</v>
      </c>
      <c r="J142" s="10">
        <f t="shared" si="25"/>
        <v>15133.05</v>
      </c>
      <c r="K142" s="10">
        <f t="shared" si="26"/>
        <v>173972.4</v>
      </c>
      <c r="L142" s="10">
        <f t="shared" si="27"/>
        <v>7624.2000000000116</v>
      </c>
      <c r="M142" s="10">
        <f t="shared" si="28"/>
        <v>181596.6</v>
      </c>
      <c r="N142" s="11">
        <f t="shared" si="24"/>
        <v>3.465344179552278E-2</v>
      </c>
    </row>
    <row r="143" spans="1:14" ht="24" customHeight="1" x14ac:dyDescent="0.2">
      <c r="A143" s="7" t="s">
        <v>410</v>
      </c>
      <c r="B143" s="9" t="s">
        <v>411</v>
      </c>
      <c r="C143" s="7" t="s">
        <v>32</v>
      </c>
      <c r="D143" s="7" t="s">
        <v>412</v>
      </c>
      <c r="E143" s="8" t="s">
        <v>393</v>
      </c>
      <c r="F143" s="9">
        <v>12</v>
      </c>
      <c r="G143" s="10">
        <v>5237.66</v>
      </c>
      <c r="H143" s="10">
        <v>5953.8</v>
      </c>
      <c r="I143" s="10">
        <v>516.79999999999995</v>
      </c>
      <c r="J143" s="10">
        <f t="shared" si="25"/>
        <v>6470.6</v>
      </c>
      <c r="K143" s="10">
        <f t="shared" si="26"/>
        <v>71445.600000000006</v>
      </c>
      <c r="L143" s="10">
        <f t="shared" si="27"/>
        <v>6201.5999999999913</v>
      </c>
      <c r="M143" s="10">
        <f t="shared" si="28"/>
        <v>77647.199999999997</v>
      </c>
      <c r="N143" s="11">
        <f t="shared" si="24"/>
        <v>1.4817142643558944E-2</v>
      </c>
    </row>
    <row r="144" spans="1:14" ht="24" customHeight="1" x14ac:dyDescent="0.2">
      <c r="A144" s="7" t="s">
        <v>413</v>
      </c>
      <c r="B144" s="9" t="s">
        <v>414</v>
      </c>
      <c r="C144" s="7" t="s">
        <v>32</v>
      </c>
      <c r="D144" s="7" t="s">
        <v>415</v>
      </c>
      <c r="E144" s="8" t="s">
        <v>393</v>
      </c>
      <c r="F144" s="9">
        <v>12</v>
      </c>
      <c r="G144" s="10">
        <v>4995.54</v>
      </c>
      <c r="H144" s="10">
        <v>4234.83</v>
      </c>
      <c r="I144" s="10">
        <v>1936.66</v>
      </c>
      <c r="J144" s="10">
        <f t="shared" si="25"/>
        <v>6171.49</v>
      </c>
      <c r="K144" s="10">
        <f t="shared" si="26"/>
        <v>50817.96</v>
      </c>
      <c r="L144" s="10">
        <f t="shared" si="27"/>
        <v>23239.920000000006</v>
      </c>
      <c r="M144" s="10">
        <f t="shared" si="28"/>
        <v>74057.88</v>
      </c>
      <c r="N144" s="11">
        <f t="shared" si="24"/>
        <v>1.4132205306045437E-2</v>
      </c>
    </row>
    <row r="145" spans="1:14" ht="24" customHeight="1" x14ac:dyDescent="0.2">
      <c r="A145" s="7" t="s">
        <v>416</v>
      </c>
      <c r="B145" s="9" t="s">
        <v>417</v>
      </c>
      <c r="C145" s="7" t="s">
        <v>418</v>
      </c>
      <c r="D145" s="7" t="s">
        <v>419</v>
      </c>
      <c r="E145" s="8" t="s">
        <v>420</v>
      </c>
      <c r="F145" s="9">
        <v>12</v>
      </c>
      <c r="G145" s="10">
        <v>5568.64</v>
      </c>
      <c r="H145" s="10">
        <v>5073.57</v>
      </c>
      <c r="I145" s="10">
        <v>1805.92</v>
      </c>
      <c r="J145" s="10">
        <f t="shared" si="25"/>
        <v>6879.49</v>
      </c>
      <c r="K145" s="10">
        <f t="shared" si="26"/>
        <v>60882.84</v>
      </c>
      <c r="L145" s="10">
        <f t="shared" si="27"/>
        <v>21671.040000000008</v>
      </c>
      <c r="M145" s="10">
        <f t="shared" si="28"/>
        <v>82553.88</v>
      </c>
      <c r="N145" s="11">
        <f t="shared" si="24"/>
        <v>1.5753467166095467E-2</v>
      </c>
    </row>
    <row r="146" spans="1:14" ht="26.1" customHeight="1" x14ac:dyDescent="0.2">
      <c r="A146" s="7" t="s">
        <v>421</v>
      </c>
      <c r="B146" s="9" t="s">
        <v>422</v>
      </c>
      <c r="C146" s="7" t="s">
        <v>27</v>
      </c>
      <c r="D146" s="7" t="s">
        <v>423</v>
      </c>
      <c r="E146" s="8" t="s">
        <v>397</v>
      </c>
      <c r="F146" s="9">
        <v>192</v>
      </c>
      <c r="G146" s="10">
        <v>122.82</v>
      </c>
      <c r="H146" s="10">
        <v>149.09</v>
      </c>
      <c r="I146" s="10">
        <v>2.64</v>
      </c>
      <c r="J146" s="10">
        <f t="shared" si="25"/>
        <v>151.72999999999999</v>
      </c>
      <c r="K146" s="10">
        <f t="shared" si="26"/>
        <v>28625.279999999999</v>
      </c>
      <c r="L146" s="10">
        <f t="shared" si="27"/>
        <v>506.88000000000102</v>
      </c>
      <c r="M146" s="10">
        <f t="shared" si="28"/>
        <v>29132.16</v>
      </c>
      <c r="N146" s="11">
        <f t="shared" si="24"/>
        <v>5.5591878423817236E-3</v>
      </c>
    </row>
    <row r="147" spans="1:14" ht="26.1" customHeight="1" x14ac:dyDescent="0.2">
      <c r="A147" s="7" t="s">
        <v>424</v>
      </c>
      <c r="B147" s="9" t="s">
        <v>425</v>
      </c>
      <c r="C147" s="7" t="s">
        <v>32</v>
      </c>
      <c r="D147" s="7" t="s">
        <v>426</v>
      </c>
      <c r="E147" s="8" t="s">
        <v>393</v>
      </c>
      <c r="F147" s="9">
        <v>12</v>
      </c>
      <c r="G147" s="10">
        <v>4730.1099999999997</v>
      </c>
      <c r="H147" s="10">
        <v>5326.77</v>
      </c>
      <c r="I147" s="10">
        <v>516.79999999999995</v>
      </c>
      <c r="J147" s="10">
        <f t="shared" si="25"/>
        <v>5843.57</v>
      </c>
      <c r="K147" s="10">
        <f t="shared" si="26"/>
        <v>63921.24</v>
      </c>
      <c r="L147" s="10">
        <f t="shared" si="27"/>
        <v>6201.5999999999985</v>
      </c>
      <c r="M147" s="10">
        <f t="shared" si="28"/>
        <v>70122.84</v>
      </c>
      <c r="N147" s="11">
        <f t="shared" si="24"/>
        <v>1.3381295434368026E-2</v>
      </c>
    </row>
    <row r="148" spans="1:14" ht="24" customHeight="1" x14ac:dyDescent="0.2">
      <c r="A148" s="3" t="s">
        <v>427</v>
      </c>
      <c r="B148" s="3"/>
      <c r="C148" s="3"/>
      <c r="D148" s="3" t="s">
        <v>428</v>
      </c>
      <c r="E148" s="3"/>
      <c r="F148" s="4"/>
      <c r="G148" s="3"/>
      <c r="H148" s="3"/>
      <c r="I148" s="3"/>
      <c r="J148" s="3"/>
      <c r="K148" s="3"/>
      <c r="L148" s="3"/>
      <c r="M148" s="5">
        <v>119060.32</v>
      </c>
      <c r="N148" s="6">
        <f t="shared" si="24"/>
        <v>2.271986297803107E-2</v>
      </c>
    </row>
    <row r="149" spans="1:14" ht="24" customHeight="1" x14ac:dyDescent="0.2">
      <c r="A149" s="7" t="s">
        <v>429</v>
      </c>
      <c r="B149" s="9" t="s">
        <v>430</v>
      </c>
      <c r="C149" s="7" t="s">
        <v>32</v>
      </c>
      <c r="D149" s="7" t="s">
        <v>431</v>
      </c>
      <c r="E149" s="8" t="s">
        <v>50</v>
      </c>
      <c r="F149" s="9">
        <v>790.23</v>
      </c>
      <c r="G149" s="10">
        <v>91.63</v>
      </c>
      <c r="H149" s="10">
        <v>39.909999999999997</v>
      </c>
      <c r="I149" s="10">
        <v>73.28</v>
      </c>
      <c r="J149" s="10">
        <f>TRUNC(G149 * (1 + 23.54 / 100), 2)</f>
        <v>113.19</v>
      </c>
      <c r="K149" s="10">
        <f>TRUNC(F149 * H149, 2)</f>
        <v>31538.07</v>
      </c>
      <c r="L149" s="10">
        <f>M149 - K149</f>
        <v>57908.060000000005</v>
      </c>
      <c r="M149" s="10">
        <f>TRUNC(F149 * J149, 2)</f>
        <v>89446.13</v>
      </c>
      <c r="N149" s="11">
        <f t="shared" si="24"/>
        <v>1.7068691042617341E-2</v>
      </c>
    </row>
    <row r="150" spans="1:14" ht="26.1" customHeight="1" x14ac:dyDescent="0.2">
      <c r="A150" s="7" t="s">
        <v>432</v>
      </c>
      <c r="B150" s="9" t="s">
        <v>433</v>
      </c>
      <c r="C150" s="7" t="s">
        <v>81</v>
      </c>
      <c r="D150" s="7" t="s">
        <v>434</v>
      </c>
      <c r="E150" s="8" t="s">
        <v>50</v>
      </c>
      <c r="F150" s="9">
        <v>5509.56</v>
      </c>
      <c r="G150" s="10">
        <v>1.33</v>
      </c>
      <c r="H150" s="10">
        <v>1.64</v>
      </c>
      <c r="I150" s="10">
        <v>0</v>
      </c>
      <c r="J150" s="10">
        <f>TRUNC(G150 * (1 + 23.54 / 100), 2)</f>
        <v>1.64</v>
      </c>
      <c r="K150" s="10">
        <f>TRUNC(F150 * H150, 2)</f>
        <v>9035.67</v>
      </c>
      <c r="L150" s="10">
        <f>M150 - K150</f>
        <v>0</v>
      </c>
      <c r="M150" s="10">
        <f>TRUNC(F150 * J150, 2)</f>
        <v>9035.67</v>
      </c>
      <c r="N150" s="11">
        <f t="shared" si="24"/>
        <v>1.724245191972489E-3</v>
      </c>
    </row>
    <row r="151" spans="1:14" ht="26.1" customHeight="1" x14ac:dyDescent="0.2">
      <c r="A151" s="7" t="s">
        <v>435</v>
      </c>
      <c r="B151" s="9" t="s">
        <v>436</v>
      </c>
      <c r="C151" s="7" t="s">
        <v>437</v>
      </c>
      <c r="D151" s="7" t="s">
        <v>438</v>
      </c>
      <c r="E151" s="8" t="s">
        <v>50</v>
      </c>
      <c r="F151" s="9">
        <v>12.5</v>
      </c>
      <c r="G151" s="10">
        <v>269.25</v>
      </c>
      <c r="H151" s="10">
        <v>126.9</v>
      </c>
      <c r="I151" s="10">
        <v>205.73</v>
      </c>
      <c r="J151" s="10">
        <f>TRUNC(G151 * (1 + 23.54 / 100), 2)</f>
        <v>332.63</v>
      </c>
      <c r="K151" s="10">
        <f>TRUNC(F151 * H151, 2)</f>
        <v>1586.25</v>
      </c>
      <c r="L151" s="10">
        <f>M151 - K151</f>
        <v>2571.62</v>
      </c>
      <c r="M151" s="10">
        <f>TRUNC(F151 * J151, 2)</f>
        <v>4157.87</v>
      </c>
      <c r="N151" s="11">
        <f t="shared" si="24"/>
        <v>7.9343173847060079E-4</v>
      </c>
    </row>
    <row r="152" spans="1:14" ht="39" customHeight="1" x14ac:dyDescent="0.2">
      <c r="A152" s="7" t="s">
        <v>439</v>
      </c>
      <c r="B152" s="9" t="s">
        <v>440</v>
      </c>
      <c r="C152" s="7" t="s">
        <v>32</v>
      </c>
      <c r="D152" s="7" t="s">
        <v>441</v>
      </c>
      <c r="E152" s="8" t="s">
        <v>50</v>
      </c>
      <c r="F152" s="9">
        <v>3.75</v>
      </c>
      <c r="G152" s="10">
        <v>469.55</v>
      </c>
      <c r="H152" s="10">
        <v>47.62</v>
      </c>
      <c r="I152" s="10">
        <v>532.46</v>
      </c>
      <c r="J152" s="10">
        <f>TRUNC(G152 * (1 + 23.54 / 100), 2)</f>
        <v>580.08000000000004</v>
      </c>
      <c r="K152" s="10">
        <f>TRUNC(F152 * H152, 2)</f>
        <v>178.57</v>
      </c>
      <c r="L152" s="10">
        <f>M152 - K152</f>
        <v>1996.7300000000002</v>
      </c>
      <c r="M152" s="10">
        <f>TRUNC(F152 * J152, 2)</f>
        <v>2175.3000000000002</v>
      </c>
      <c r="N152" s="11">
        <f t="shared" si="24"/>
        <v>4.1510486395560662E-4</v>
      </c>
    </row>
    <row r="153" spans="1:14" ht="24" customHeight="1" x14ac:dyDescent="0.2">
      <c r="A153" s="3" t="s">
        <v>442</v>
      </c>
      <c r="B153" s="3"/>
      <c r="C153" s="3"/>
      <c r="D153" s="3" t="s">
        <v>443</v>
      </c>
      <c r="E153" s="3"/>
      <c r="F153" s="4"/>
      <c r="G153" s="3"/>
      <c r="H153" s="3"/>
      <c r="I153" s="3"/>
      <c r="J153" s="3"/>
      <c r="K153" s="3"/>
      <c r="L153" s="3"/>
      <c r="M153" s="5">
        <v>14245.35</v>
      </c>
      <c r="N153" s="6">
        <f t="shared" si="24"/>
        <v>2.7183901410150323E-3</v>
      </c>
    </row>
    <row r="154" spans="1:14" ht="39" customHeight="1" x14ac:dyDescent="0.2">
      <c r="A154" s="7" t="s">
        <v>444</v>
      </c>
      <c r="B154" s="9" t="s">
        <v>445</v>
      </c>
      <c r="C154" s="7" t="s">
        <v>32</v>
      </c>
      <c r="D154" s="7" t="s">
        <v>446</v>
      </c>
      <c r="E154" s="8" t="s">
        <v>70</v>
      </c>
      <c r="F154" s="9">
        <v>15</v>
      </c>
      <c r="G154" s="10">
        <v>94.36</v>
      </c>
      <c r="H154" s="10">
        <v>82.23</v>
      </c>
      <c r="I154" s="10">
        <v>34.340000000000003</v>
      </c>
      <c r="J154" s="10">
        <f t="shared" ref="J154:J159" si="29">TRUNC(G154 * (1 + 23.54 / 100), 2)</f>
        <v>116.57</v>
      </c>
      <c r="K154" s="10">
        <f t="shared" ref="K154:K159" si="30">TRUNC(F154 * H154, 2)</f>
        <v>1233.45</v>
      </c>
      <c r="L154" s="10">
        <f t="shared" ref="L154:L159" si="31">M154 - K154</f>
        <v>515.09999999999991</v>
      </c>
      <c r="M154" s="10">
        <f t="shared" ref="M154:M159" si="32">TRUNC(F154 * J154, 2)</f>
        <v>1748.55</v>
      </c>
      <c r="N154" s="11">
        <f t="shared" si="24"/>
        <v>3.3366965929737319E-4</v>
      </c>
    </row>
    <row r="155" spans="1:14" ht="39" customHeight="1" x14ac:dyDescent="0.2">
      <c r="A155" s="7" t="s">
        <v>447</v>
      </c>
      <c r="B155" s="9" t="s">
        <v>448</v>
      </c>
      <c r="C155" s="7" t="s">
        <v>32</v>
      </c>
      <c r="D155" s="7" t="s">
        <v>449</v>
      </c>
      <c r="E155" s="8" t="s">
        <v>70</v>
      </c>
      <c r="F155" s="9">
        <v>16</v>
      </c>
      <c r="G155" s="10">
        <v>185.22</v>
      </c>
      <c r="H155" s="10">
        <v>161.4</v>
      </c>
      <c r="I155" s="10">
        <v>67.42</v>
      </c>
      <c r="J155" s="10">
        <f t="shared" si="29"/>
        <v>228.82</v>
      </c>
      <c r="K155" s="10">
        <f t="shared" si="30"/>
        <v>2582.4</v>
      </c>
      <c r="L155" s="10">
        <f t="shared" si="31"/>
        <v>1078.7199999999998</v>
      </c>
      <c r="M155" s="10">
        <f t="shared" si="32"/>
        <v>3661.12</v>
      </c>
      <c r="N155" s="11">
        <f t="shared" si="24"/>
        <v>6.9863867950404549E-4</v>
      </c>
    </row>
    <row r="156" spans="1:14" ht="26.1" customHeight="1" x14ac:dyDescent="0.2">
      <c r="A156" s="7" t="s">
        <v>450</v>
      </c>
      <c r="B156" s="9" t="s">
        <v>451</v>
      </c>
      <c r="C156" s="7" t="s">
        <v>32</v>
      </c>
      <c r="D156" s="7" t="s">
        <v>452</v>
      </c>
      <c r="E156" s="8" t="s">
        <v>70</v>
      </c>
      <c r="F156" s="9">
        <v>1</v>
      </c>
      <c r="G156" s="10">
        <v>459.17</v>
      </c>
      <c r="H156" s="10">
        <v>293.75</v>
      </c>
      <c r="I156" s="10">
        <v>273.5</v>
      </c>
      <c r="J156" s="10">
        <f t="shared" si="29"/>
        <v>567.25</v>
      </c>
      <c r="K156" s="10">
        <f t="shared" si="30"/>
        <v>293.75</v>
      </c>
      <c r="L156" s="10">
        <f t="shared" si="31"/>
        <v>273.5</v>
      </c>
      <c r="M156" s="10">
        <f t="shared" si="32"/>
        <v>567.25</v>
      </c>
      <c r="N156" s="11">
        <f t="shared" si="24"/>
        <v>1.0824632651993648E-4</v>
      </c>
    </row>
    <row r="157" spans="1:14" ht="39" customHeight="1" x14ac:dyDescent="0.2">
      <c r="A157" s="7" t="s">
        <v>453</v>
      </c>
      <c r="B157" s="9" t="s">
        <v>454</v>
      </c>
      <c r="C157" s="7" t="s">
        <v>32</v>
      </c>
      <c r="D157" s="7" t="s">
        <v>455</v>
      </c>
      <c r="E157" s="8" t="s">
        <v>70</v>
      </c>
      <c r="F157" s="9">
        <v>15</v>
      </c>
      <c r="G157" s="10">
        <v>153.02000000000001</v>
      </c>
      <c r="H157" s="10">
        <v>90.12</v>
      </c>
      <c r="I157" s="10">
        <v>98.92</v>
      </c>
      <c r="J157" s="10">
        <f t="shared" si="29"/>
        <v>189.04</v>
      </c>
      <c r="K157" s="10">
        <f t="shared" si="30"/>
        <v>1351.8</v>
      </c>
      <c r="L157" s="10">
        <f t="shared" si="31"/>
        <v>1483.8</v>
      </c>
      <c r="M157" s="10">
        <f t="shared" si="32"/>
        <v>2835.6</v>
      </c>
      <c r="N157" s="11">
        <f t="shared" si="24"/>
        <v>5.4110759538110508E-4</v>
      </c>
    </row>
    <row r="158" spans="1:14" ht="39" customHeight="1" x14ac:dyDescent="0.2">
      <c r="A158" s="7" t="s">
        <v>456</v>
      </c>
      <c r="B158" s="9" t="s">
        <v>457</v>
      </c>
      <c r="C158" s="7" t="s">
        <v>32</v>
      </c>
      <c r="D158" s="7" t="s">
        <v>458</v>
      </c>
      <c r="E158" s="8" t="s">
        <v>70</v>
      </c>
      <c r="F158" s="9">
        <v>16</v>
      </c>
      <c r="G158" s="10">
        <v>253.94</v>
      </c>
      <c r="H158" s="10">
        <v>149.59</v>
      </c>
      <c r="I158" s="10">
        <v>164.12</v>
      </c>
      <c r="J158" s="10">
        <f t="shared" si="29"/>
        <v>313.70999999999998</v>
      </c>
      <c r="K158" s="10">
        <f t="shared" si="30"/>
        <v>2393.44</v>
      </c>
      <c r="L158" s="10">
        <f t="shared" si="31"/>
        <v>2625.9199999999996</v>
      </c>
      <c r="M158" s="10">
        <f t="shared" si="32"/>
        <v>5019.3599999999997</v>
      </c>
      <c r="N158" s="11">
        <f t="shared" si="24"/>
        <v>9.5782685144311735E-4</v>
      </c>
    </row>
    <row r="159" spans="1:14" ht="39" customHeight="1" x14ac:dyDescent="0.2">
      <c r="A159" s="7" t="s">
        <v>459</v>
      </c>
      <c r="B159" s="9" t="s">
        <v>460</v>
      </c>
      <c r="C159" s="7" t="s">
        <v>32</v>
      </c>
      <c r="D159" s="7" t="s">
        <v>461</v>
      </c>
      <c r="E159" s="8" t="s">
        <v>70</v>
      </c>
      <c r="F159" s="9">
        <v>1</v>
      </c>
      <c r="G159" s="10">
        <v>334.69</v>
      </c>
      <c r="H159" s="10">
        <v>197.17</v>
      </c>
      <c r="I159" s="10">
        <v>216.3</v>
      </c>
      <c r="J159" s="10">
        <f t="shared" si="29"/>
        <v>413.47</v>
      </c>
      <c r="K159" s="10">
        <f t="shared" si="30"/>
        <v>197.17</v>
      </c>
      <c r="L159" s="10">
        <f t="shared" si="31"/>
        <v>216.30000000000004</v>
      </c>
      <c r="M159" s="10">
        <f t="shared" si="32"/>
        <v>413.47</v>
      </c>
      <c r="N159" s="11">
        <f t="shared" si="24"/>
        <v>7.8901028869454633E-5</v>
      </c>
    </row>
    <row r="160" spans="1:14" ht="24" customHeight="1" x14ac:dyDescent="0.2">
      <c r="A160" s="3" t="s">
        <v>462</v>
      </c>
      <c r="B160" s="3"/>
      <c r="C160" s="3"/>
      <c r="D160" s="3" t="s">
        <v>463</v>
      </c>
      <c r="E160" s="3"/>
      <c r="F160" s="4"/>
      <c r="G160" s="3"/>
      <c r="H160" s="3"/>
      <c r="I160" s="3"/>
      <c r="J160" s="3"/>
      <c r="K160" s="3"/>
      <c r="L160" s="3"/>
      <c r="M160" s="5">
        <v>452457.95</v>
      </c>
      <c r="N160" s="6">
        <f t="shared" si="24"/>
        <v>8.6340962524885143E-2</v>
      </c>
    </row>
    <row r="161" spans="1:14" ht="39" customHeight="1" x14ac:dyDescent="0.2">
      <c r="A161" s="7" t="s">
        <v>464</v>
      </c>
      <c r="B161" s="9" t="s">
        <v>465</v>
      </c>
      <c r="C161" s="7" t="s">
        <v>32</v>
      </c>
      <c r="D161" s="7" t="s">
        <v>466</v>
      </c>
      <c r="E161" s="8" t="s">
        <v>50</v>
      </c>
      <c r="F161" s="9">
        <v>5509.56</v>
      </c>
      <c r="G161" s="10">
        <v>0.7</v>
      </c>
      <c r="H161" s="10">
        <v>0.25</v>
      </c>
      <c r="I161" s="10">
        <v>0.61</v>
      </c>
      <c r="J161" s="10">
        <f>TRUNC(G161 * (1 + 23.54 / 100), 2)</f>
        <v>0.86</v>
      </c>
      <c r="K161" s="10">
        <f>TRUNC(F161 * H161, 2)</f>
        <v>1377.39</v>
      </c>
      <c r="L161" s="10">
        <f>M161 - K161</f>
        <v>3360.83</v>
      </c>
      <c r="M161" s="10">
        <f>TRUNC(F161 * J161, 2)</f>
        <v>4738.22</v>
      </c>
      <c r="N161" s="11">
        <f t="shared" si="24"/>
        <v>9.041778920110947E-4</v>
      </c>
    </row>
    <row r="162" spans="1:14" ht="39" customHeight="1" x14ac:dyDescent="0.2">
      <c r="A162" s="7" t="s">
        <v>467</v>
      </c>
      <c r="B162" s="9" t="s">
        <v>468</v>
      </c>
      <c r="C162" s="7" t="s">
        <v>32</v>
      </c>
      <c r="D162" s="7" t="s">
        <v>469</v>
      </c>
      <c r="E162" s="8" t="s">
        <v>34</v>
      </c>
      <c r="F162" s="9">
        <v>1657.71</v>
      </c>
      <c r="G162" s="10">
        <v>3.98</v>
      </c>
      <c r="H162" s="10">
        <v>1.21</v>
      </c>
      <c r="I162" s="10">
        <v>3.7</v>
      </c>
      <c r="J162" s="10">
        <f>TRUNC(G162 * (1 + 23.54 / 100), 2)</f>
        <v>4.91</v>
      </c>
      <c r="K162" s="10">
        <f>TRUNC(F162 * H162, 2)</f>
        <v>2005.82</v>
      </c>
      <c r="L162" s="10">
        <f>M162 - K162</f>
        <v>6133.5300000000007</v>
      </c>
      <c r="M162" s="10">
        <f>TRUNC(F162 * J162, 2)</f>
        <v>8139.35</v>
      </c>
      <c r="N162" s="11">
        <f t="shared" si="24"/>
        <v>1.5532035923491317E-3</v>
      </c>
    </row>
    <row r="163" spans="1:14" ht="65.099999999999994" customHeight="1" x14ac:dyDescent="0.2">
      <c r="A163" s="7" t="s">
        <v>470</v>
      </c>
      <c r="B163" s="9" t="s">
        <v>471</v>
      </c>
      <c r="C163" s="7" t="s">
        <v>32</v>
      </c>
      <c r="D163" s="7" t="s">
        <v>472</v>
      </c>
      <c r="E163" s="8" t="s">
        <v>34</v>
      </c>
      <c r="F163" s="9">
        <v>6725.19</v>
      </c>
      <c r="G163" s="10">
        <v>13.65</v>
      </c>
      <c r="H163" s="10">
        <v>4.59</v>
      </c>
      <c r="I163" s="10">
        <v>12.27</v>
      </c>
      <c r="J163" s="10">
        <f>TRUNC(G163 * (1 + 23.54 / 100), 2)</f>
        <v>16.86</v>
      </c>
      <c r="K163" s="10">
        <f>TRUNC(F163 * H163, 2)</f>
        <v>30868.62</v>
      </c>
      <c r="L163" s="10">
        <f>M163 - K163</f>
        <v>82518.080000000002</v>
      </c>
      <c r="M163" s="10">
        <f>TRUNC(F163 * J163, 2)</f>
        <v>113386.7</v>
      </c>
      <c r="N163" s="11">
        <f t="shared" si="24"/>
        <v>2.1637185987162771E-2</v>
      </c>
    </row>
    <row r="164" spans="1:14" ht="39" customHeight="1" x14ac:dyDescent="0.2">
      <c r="A164" s="7" t="s">
        <v>473</v>
      </c>
      <c r="B164" s="9" t="s">
        <v>474</v>
      </c>
      <c r="C164" s="7" t="s">
        <v>32</v>
      </c>
      <c r="D164" s="7" t="s">
        <v>475</v>
      </c>
      <c r="E164" s="8" t="s">
        <v>476</v>
      </c>
      <c r="F164" s="9">
        <v>35472.36</v>
      </c>
      <c r="G164" s="10">
        <v>2.39</v>
      </c>
      <c r="H164" s="10">
        <v>0.33</v>
      </c>
      <c r="I164" s="10">
        <v>2.62</v>
      </c>
      <c r="J164" s="10">
        <f>TRUNC(G164 * (1 + 23.54 / 100), 2)</f>
        <v>2.95</v>
      </c>
      <c r="K164" s="10">
        <f>TRUNC(F164 * H164, 2)</f>
        <v>11705.87</v>
      </c>
      <c r="L164" s="10">
        <f>M164 - K164</f>
        <v>92937.590000000011</v>
      </c>
      <c r="M164" s="10">
        <f>TRUNC(F164 * J164, 2)</f>
        <v>104643.46</v>
      </c>
      <c r="N164" s="11">
        <f t="shared" si="24"/>
        <v>1.9968744185695747E-2</v>
      </c>
    </row>
    <row r="165" spans="1:14" ht="26.1" customHeight="1" x14ac:dyDescent="0.2">
      <c r="A165" s="12" t="s">
        <v>477</v>
      </c>
      <c r="B165" s="14" t="s">
        <v>478</v>
      </c>
      <c r="C165" s="12" t="s">
        <v>32</v>
      </c>
      <c r="D165" s="12" t="s">
        <v>479</v>
      </c>
      <c r="E165" s="13" t="s">
        <v>34</v>
      </c>
      <c r="F165" s="14">
        <v>5067.4799999999996</v>
      </c>
      <c r="G165" s="15">
        <v>35.39</v>
      </c>
      <c r="H165" s="15">
        <v>0</v>
      </c>
      <c r="I165" s="15">
        <v>43.72</v>
      </c>
      <c r="J165" s="15">
        <f>TRUNC(G165 * (1 + 23.54 / 100), 2)</f>
        <v>43.72</v>
      </c>
      <c r="K165" s="15">
        <f>TRUNC(F165 * H165, 2)</f>
        <v>0</v>
      </c>
      <c r="L165" s="15">
        <f>M165 - K165</f>
        <v>221550.22</v>
      </c>
      <c r="M165" s="15">
        <f>TRUNC(F165 * J165, 2)</f>
        <v>221550.22</v>
      </c>
      <c r="N165" s="16">
        <f t="shared" si="24"/>
        <v>4.227765086766639E-2</v>
      </c>
    </row>
    <row r="166" spans="1:14" ht="24" customHeight="1" x14ac:dyDescent="0.2">
      <c r="A166" s="3" t="s">
        <v>480</v>
      </c>
      <c r="B166" s="3"/>
      <c r="C166" s="3"/>
      <c r="D166" s="3" t="s">
        <v>481</v>
      </c>
      <c r="E166" s="3"/>
      <c r="F166" s="4"/>
      <c r="G166" s="3"/>
      <c r="H166" s="3"/>
      <c r="I166" s="3"/>
      <c r="J166" s="3"/>
      <c r="K166" s="3"/>
      <c r="L166" s="3"/>
      <c r="M166" s="5">
        <v>60818.57</v>
      </c>
      <c r="N166" s="6">
        <f t="shared" si="24"/>
        <v>1.1605794247149604E-2</v>
      </c>
    </row>
    <row r="167" spans="1:14" ht="24" customHeight="1" x14ac:dyDescent="0.2">
      <c r="A167" s="7" t="s">
        <v>482</v>
      </c>
      <c r="B167" s="9" t="s">
        <v>483</v>
      </c>
      <c r="C167" s="7" t="s">
        <v>27</v>
      </c>
      <c r="D167" s="7" t="s">
        <v>484</v>
      </c>
      <c r="E167" s="8" t="s">
        <v>34</v>
      </c>
      <c r="F167" s="9">
        <v>12.19</v>
      </c>
      <c r="G167" s="10">
        <v>1040.28</v>
      </c>
      <c r="H167" s="10">
        <v>27.21</v>
      </c>
      <c r="I167" s="10">
        <v>1257.95</v>
      </c>
      <c r="J167" s="10">
        <f>TRUNC(G167 * (1 + 23.54 / 100), 2)</f>
        <v>1285.1600000000001</v>
      </c>
      <c r="K167" s="10">
        <f>TRUNC(F167 * H167, 2)</f>
        <v>331.68</v>
      </c>
      <c r="L167" s="10">
        <f>M167 - K167</f>
        <v>15334.42</v>
      </c>
      <c r="M167" s="10">
        <f>TRUNC(F167 * J167, 2)</f>
        <v>15666.1</v>
      </c>
      <c r="N167" s="11">
        <f t="shared" si="24"/>
        <v>2.9895068768514359E-3</v>
      </c>
    </row>
    <row r="168" spans="1:14" ht="26.1" customHeight="1" x14ac:dyDescent="0.2">
      <c r="A168" s="7" t="s">
        <v>485</v>
      </c>
      <c r="B168" s="9" t="s">
        <v>486</v>
      </c>
      <c r="C168" s="7" t="s">
        <v>27</v>
      </c>
      <c r="D168" s="7" t="s">
        <v>487</v>
      </c>
      <c r="E168" s="8" t="s">
        <v>41</v>
      </c>
      <c r="F168" s="9">
        <v>947.08</v>
      </c>
      <c r="G168" s="10">
        <v>11.9</v>
      </c>
      <c r="H168" s="10">
        <v>3.28</v>
      </c>
      <c r="I168" s="10">
        <v>11.42</v>
      </c>
      <c r="J168" s="10">
        <f>TRUNC(G168 * (1 + 23.54 / 100), 2)</f>
        <v>14.7</v>
      </c>
      <c r="K168" s="10">
        <f>TRUNC(F168 * H168, 2)</f>
        <v>3106.42</v>
      </c>
      <c r="L168" s="10">
        <f>M168 - K168</f>
        <v>10815.65</v>
      </c>
      <c r="M168" s="10">
        <f>TRUNC(F168 * J168, 2)</f>
        <v>13922.07</v>
      </c>
      <c r="N168" s="11">
        <f t="shared" si="24"/>
        <v>2.6566997532893998E-3</v>
      </c>
    </row>
    <row r="169" spans="1:14" ht="26.1" customHeight="1" x14ac:dyDescent="0.2">
      <c r="A169" s="7" t="s">
        <v>488</v>
      </c>
      <c r="B169" s="9" t="s">
        <v>489</v>
      </c>
      <c r="C169" s="7" t="s">
        <v>27</v>
      </c>
      <c r="D169" s="7" t="s">
        <v>490</v>
      </c>
      <c r="E169" s="8" t="s">
        <v>41</v>
      </c>
      <c r="F169" s="9">
        <v>144.41</v>
      </c>
      <c r="G169" s="10">
        <v>17.440000000000001</v>
      </c>
      <c r="H169" s="10">
        <v>8.27</v>
      </c>
      <c r="I169" s="10">
        <v>13.27</v>
      </c>
      <c r="J169" s="10">
        <f>TRUNC(G169 * (1 + 23.54 / 100), 2)</f>
        <v>21.54</v>
      </c>
      <c r="K169" s="10">
        <f>TRUNC(F169 * H169, 2)</f>
        <v>1194.27</v>
      </c>
      <c r="L169" s="10">
        <f>M169 - K169</f>
        <v>1916.3200000000002</v>
      </c>
      <c r="M169" s="10">
        <f>TRUNC(F169 * J169, 2)</f>
        <v>3110.59</v>
      </c>
      <c r="N169" s="11">
        <f t="shared" si="24"/>
        <v>5.9358297189889681E-4</v>
      </c>
    </row>
    <row r="170" spans="1:14" ht="26.1" customHeight="1" x14ac:dyDescent="0.2">
      <c r="A170" s="7" t="s">
        <v>491</v>
      </c>
      <c r="B170" s="9" t="s">
        <v>492</v>
      </c>
      <c r="C170" s="7" t="s">
        <v>27</v>
      </c>
      <c r="D170" s="7" t="s">
        <v>493</v>
      </c>
      <c r="E170" s="8" t="s">
        <v>50</v>
      </c>
      <c r="F170" s="9">
        <v>93.77</v>
      </c>
      <c r="G170" s="10">
        <v>135.72</v>
      </c>
      <c r="H170" s="10">
        <v>95.04</v>
      </c>
      <c r="I170" s="10">
        <v>72.62</v>
      </c>
      <c r="J170" s="10">
        <f>TRUNC(G170 * (1 + 23.54 / 100), 2)</f>
        <v>167.66</v>
      </c>
      <c r="K170" s="10">
        <f>TRUNC(F170 * H170, 2)</f>
        <v>8911.9</v>
      </c>
      <c r="L170" s="10">
        <f>M170 - K170</f>
        <v>6809.57</v>
      </c>
      <c r="M170" s="10">
        <f>TRUNC(F170 * J170, 2)</f>
        <v>15721.47</v>
      </c>
      <c r="N170" s="11">
        <f t="shared" si="24"/>
        <v>3.0000729396093182E-3</v>
      </c>
    </row>
    <row r="171" spans="1:14" ht="26.1" customHeight="1" x14ac:dyDescent="0.2">
      <c r="A171" s="7" t="s">
        <v>494</v>
      </c>
      <c r="B171" s="9" t="s">
        <v>495</v>
      </c>
      <c r="C171" s="7" t="s">
        <v>27</v>
      </c>
      <c r="D171" s="7" t="s">
        <v>496</v>
      </c>
      <c r="E171" s="8" t="s">
        <v>50</v>
      </c>
      <c r="F171" s="9">
        <v>68.45</v>
      </c>
      <c r="G171" s="10">
        <v>146.62</v>
      </c>
      <c r="H171" s="10">
        <v>72.83</v>
      </c>
      <c r="I171" s="10">
        <v>108.3</v>
      </c>
      <c r="J171" s="10">
        <f>TRUNC(G171 * (1 + 23.54 / 100), 2)</f>
        <v>181.13</v>
      </c>
      <c r="K171" s="10">
        <f>TRUNC(F171 * H171, 2)</f>
        <v>4985.21</v>
      </c>
      <c r="L171" s="10">
        <f>M171 - K171</f>
        <v>7413.13</v>
      </c>
      <c r="M171" s="10">
        <f>TRUNC(F171 * J171, 2)</f>
        <v>12398.34</v>
      </c>
      <c r="N171" s="11">
        <f t="shared" si="24"/>
        <v>2.3659317055005542E-3</v>
      </c>
    </row>
    <row r="172" spans="1:14" ht="24" customHeight="1" x14ac:dyDescent="0.2">
      <c r="A172" s="3" t="s">
        <v>497</v>
      </c>
      <c r="B172" s="3"/>
      <c r="C172" s="3"/>
      <c r="D172" s="3" t="s">
        <v>498</v>
      </c>
      <c r="E172" s="3"/>
      <c r="F172" s="4"/>
      <c r="G172" s="3"/>
      <c r="H172" s="3"/>
      <c r="I172" s="3"/>
      <c r="J172" s="3"/>
      <c r="K172" s="3"/>
      <c r="L172" s="3"/>
      <c r="M172" s="5">
        <v>102079.65</v>
      </c>
      <c r="N172" s="6">
        <f t="shared" si="24"/>
        <v>1.9479501322064052E-2</v>
      </c>
    </row>
    <row r="173" spans="1:14" ht="24" customHeight="1" x14ac:dyDescent="0.2">
      <c r="A173" s="3" t="s">
        <v>499</v>
      </c>
      <c r="B173" s="3"/>
      <c r="C173" s="3"/>
      <c r="D173" s="3" t="s">
        <v>500</v>
      </c>
      <c r="E173" s="3"/>
      <c r="F173" s="4"/>
      <c r="G173" s="3"/>
      <c r="H173" s="3"/>
      <c r="I173" s="3"/>
      <c r="J173" s="3"/>
      <c r="K173" s="3"/>
      <c r="L173" s="3"/>
      <c r="M173" s="5">
        <v>0</v>
      </c>
      <c r="N173" s="6">
        <f t="shared" si="24"/>
        <v>0</v>
      </c>
    </row>
    <row r="174" spans="1:14" ht="26.1" customHeight="1" x14ac:dyDescent="0.2">
      <c r="A174" s="7" t="s">
        <v>499</v>
      </c>
      <c r="B174" s="9" t="s">
        <v>501</v>
      </c>
      <c r="C174" s="7" t="s">
        <v>27</v>
      </c>
      <c r="D174" s="7" t="s">
        <v>502</v>
      </c>
      <c r="E174" s="8" t="s">
        <v>182</v>
      </c>
      <c r="F174" s="9">
        <v>453.84</v>
      </c>
      <c r="G174" s="10">
        <v>169.21</v>
      </c>
      <c r="H174" s="10">
        <v>30.45</v>
      </c>
      <c r="I174" s="10">
        <v>178.59</v>
      </c>
      <c r="J174" s="10">
        <f>TRUNC(G174 * (1 + 23.54 / 100), 2)</f>
        <v>209.04</v>
      </c>
      <c r="K174" s="10">
        <f>TRUNC(F174 * H174, 2)</f>
        <v>13819.42</v>
      </c>
      <c r="L174" s="10">
        <f>M174 - K174</f>
        <v>81051.290000000008</v>
      </c>
      <c r="M174" s="10">
        <f>TRUNC(F174 * J174, 2)</f>
        <v>94870.71</v>
      </c>
      <c r="N174" s="11">
        <f t="shared" si="24"/>
        <v>1.8103844604386431E-2</v>
      </c>
    </row>
    <row r="175" spans="1:14" ht="24" customHeight="1" x14ac:dyDescent="0.2">
      <c r="A175" s="7" t="s">
        <v>503</v>
      </c>
      <c r="B175" s="9" t="s">
        <v>504</v>
      </c>
      <c r="C175" s="7" t="s">
        <v>81</v>
      </c>
      <c r="D175" s="7" t="s">
        <v>505</v>
      </c>
      <c r="E175" s="8" t="s">
        <v>182</v>
      </c>
      <c r="F175" s="9">
        <v>17.25</v>
      </c>
      <c r="G175" s="10">
        <v>338.28</v>
      </c>
      <c r="H175" s="10">
        <v>58.74</v>
      </c>
      <c r="I175" s="10">
        <v>359.17</v>
      </c>
      <c r="J175" s="10">
        <f>TRUNC(G175 * (1 + 23.54 / 100), 2)</f>
        <v>417.91</v>
      </c>
      <c r="K175" s="10">
        <f>TRUNC(F175 * H175, 2)</f>
        <v>1013.26</v>
      </c>
      <c r="L175" s="10">
        <f>M175 - K175</f>
        <v>6195.6799999999994</v>
      </c>
      <c r="M175" s="10">
        <f>TRUNC(F175 * J175, 2)</f>
        <v>7208.94</v>
      </c>
      <c r="N175" s="11">
        <f t="shared" si="24"/>
        <v>1.3756567176776216E-3</v>
      </c>
    </row>
    <row r="176" spans="1:14" ht="24" customHeight="1" x14ac:dyDescent="0.2">
      <c r="A176" s="3" t="s">
        <v>506</v>
      </c>
      <c r="B176" s="3"/>
      <c r="C176" s="3"/>
      <c r="D176" s="3" t="s">
        <v>507</v>
      </c>
      <c r="E176" s="3"/>
      <c r="F176" s="4"/>
      <c r="G176" s="3"/>
      <c r="H176" s="3"/>
      <c r="I176" s="3"/>
      <c r="J176" s="3"/>
      <c r="K176" s="3"/>
      <c r="L176" s="3"/>
      <c r="M176" s="5">
        <v>304843.96999999997</v>
      </c>
      <c r="N176" s="6">
        <f t="shared" si="24"/>
        <v>5.8172304829006115E-2</v>
      </c>
    </row>
    <row r="177" spans="1:14" ht="39" customHeight="1" x14ac:dyDescent="0.2">
      <c r="A177" s="7" t="s">
        <v>508</v>
      </c>
      <c r="B177" s="9" t="s">
        <v>172</v>
      </c>
      <c r="C177" s="7" t="s">
        <v>27</v>
      </c>
      <c r="D177" s="7" t="s">
        <v>173</v>
      </c>
      <c r="E177" s="8" t="s">
        <v>50</v>
      </c>
      <c r="F177" s="9">
        <v>609.22</v>
      </c>
      <c r="G177" s="10">
        <v>140.41999999999999</v>
      </c>
      <c r="H177" s="10">
        <v>83.16</v>
      </c>
      <c r="I177" s="10">
        <v>90.31</v>
      </c>
      <c r="J177" s="10">
        <f t="shared" ref="J177:J189" si="33">TRUNC(G177 * (1 + 23.54 / 100), 2)</f>
        <v>173.47</v>
      </c>
      <c r="K177" s="10">
        <f t="shared" ref="K177:K189" si="34">TRUNC(F177 * H177, 2)</f>
        <v>50662.73</v>
      </c>
      <c r="L177" s="10">
        <f t="shared" ref="L177:L189" si="35">M177 - K177</f>
        <v>55018.659999999996</v>
      </c>
      <c r="M177" s="10">
        <f t="shared" ref="M177:M189" si="36">TRUNC(F177 * J177, 2)</f>
        <v>105681.39</v>
      </c>
      <c r="N177" s="11">
        <f t="shared" si="24"/>
        <v>2.0166808724584838E-2</v>
      </c>
    </row>
    <row r="178" spans="1:14" ht="39" customHeight="1" x14ac:dyDescent="0.2">
      <c r="A178" s="7" t="s">
        <v>509</v>
      </c>
      <c r="B178" s="9" t="s">
        <v>510</v>
      </c>
      <c r="C178" s="7" t="s">
        <v>32</v>
      </c>
      <c r="D178" s="7" t="s">
        <v>511</v>
      </c>
      <c r="E178" s="8" t="s">
        <v>50</v>
      </c>
      <c r="F178" s="9">
        <v>1051.54</v>
      </c>
      <c r="G178" s="10">
        <v>73.63</v>
      </c>
      <c r="H178" s="10">
        <v>13.99</v>
      </c>
      <c r="I178" s="10">
        <v>76.97</v>
      </c>
      <c r="J178" s="10">
        <f t="shared" si="33"/>
        <v>90.96</v>
      </c>
      <c r="K178" s="10">
        <f t="shared" si="34"/>
        <v>14711.04</v>
      </c>
      <c r="L178" s="10">
        <f t="shared" si="35"/>
        <v>80937.03</v>
      </c>
      <c r="M178" s="10">
        <f t="shared" si="36"/>
        <v>95648.07</v>
      </c>
      <c r="N178" s="11">
        <f t="shared" si="24"/>
        <v>1.8252185484745248E-2</v>
      </c>
    </row>
    <row r="179" spans="1:14" ht="39" customHeight="1" x14ac:dyDescent="0.2">
      <c r="A179" s="7" t="s">
        <v>512</v>
      </c>
      <c r="B179" s="9" t="s">
        <v>513</v>
      </c>
      <c r="C179" s="7" t="s">
        <v>32</v>
      </c>
      <c r="D179" s="7" t="s">
        <v>514</v>
      </c>
      <c r="E179" s="8" t="s">
        <v>50</v>
      </c>
      <c r="F179" s="9">
        <v>176.59</v>
      </c>
      <c r="G179" s="10">
        <v>71.260000000000005</v>
      </c>
      <c r="H179" s="10">
        <v>19.809999999999999</v>
      </c>
      <c r="I179" s="10">
        <v>68.22</v>
      </c>
      <c r="J179" s="10">
        <f t="shared" si="33"/>
        <v>88.03</v>
      </c>
      <c r="K179" s="10">
        <f t="shared" si="34"/>
        <v>3498.24</v>
      </c>
      <c r="L179" s="10">
        <f t="shared" si="35"/>
        <v>12046.97</v>
      </c>
      <c r="M179" s="10">
        <f t="shared" si="36"/>
        <v>15545.21</v>
      </c>
      <c r="N179" s="11">
        <f t="shared" si="24"/>
        <v>2.9664378624609639E-3</v>
      </c>
    </row>
    <row r="180" spans="1:14" ht="51.95" customHeight="1" x14ac:dyDescent="0.2">
      <c r="A180" s="7" t="s">
        <v>515</v>
      </c>
      <c r="B180" s="9" t="s">
        <v>516</v>
      </c>
      <c r="C180" s="7" t="s">
        <v>81</v>
      </c>
      <c r="D180" s="7" t="s">
        <v>517</v>
      </c>
      <c r="E180" s="8" t="s">
        <v>50</v>
      </c>
      <c r="F180" s="9">
        <v>12.47</v>
      </c>
      <c r="G180" s="10">
        <v>164.58</v>
      </c>
      <c r="H180" s="10">
        <v>46.38</v>
      </c>
      <c r="I180" s="10">
        <v>156.94</v>
      </c>
      <c r="J180" s="10">
        <f t="shared" si="33"/>
        <v>203.32</v>
      </c>
      <c r="K180" s="10">
        <f t="shared" si="34"/>
        <v>578.35</v>
      </c>
      <c r="L180" s="10">
        <f t="shared" si="35"/>
        <v>1957.0500000000002</v>
      </c>
      <c r="M180" s="10">
        <f t="shared" si="36"/>
        <v>2535.4</v>
      </c>
      <c r="N180" s="11">
        <f t="shared" si="24"/>
        <v>4.8382148304741641E-4</v>
      </c>
    </row>
    <row r="181" spans="1:14" ht="39" customHeight="1" x14ac:dyDescent="0.2">
      <c r="A181" s="7" t="s">
        <v>518</v>
      </c>
      <c r="B181" s="9" t="s">
        <v>175</v>
      </c>
      <c r="C181" s="7" t="s">
        <v>32</v>
      </c>
      <c r="D181" s="7" t="s">
        <v>176</v>
      </c>
      <c r="E181" s="8" t="s">
        <v>50</v>
      </c>
      <c r="F181" s="9">
        <v>21.38</v>
      </c>
      <c r="G181" s="10">
        <v>60</v>
      </c>
      <c r="H181" s="10">
        <v>48.64</v>
      </c>
      <c r="I181" s="10">
        <v>25.48</v>
      </c>
      <c r="J181" s="10">
        <f t="shared" si="33"/>
        <v>74.12</v>
      </c>
      <c r="K181" s="10">
        <f t="shared" si="34"/>
        <v>1039.92</v>
      </c>
      <c r="L181" s="10">
        <f t="shared" si="35"/>
        <v>544.76</v>
      </c>
      <c r="M181" s="10">
        <f t="shared" si="36"/>
        <v>1584.68</v>
      </c>
      <c r="N181" s="11">
        <f t="shared" si="24"/>
        <v>3.0239892236159178E-4</v>
      </c>
    </row>
    <row r="182" spans="1:14" ht="51.95" customHeight="1" x14ac:dyDescent="0.2">
      <c r="A182" s="7" t="s">
        <v>519</v>
      </c>
      <c r="B182" s="9" t="s">
        <v>520</v>
      </c>
      <c r="C182" s="7" t="s">
        <v>27</v>
      </c>
      <c r="D182" s="7" t="s">
        <v>521</v>
      </c>
      <c r="E182" s="8" t="s">
        <v>29</v>
      </c>
      <c r="F182" s="9">
        <v>218.51</v>
      </c>
      <c r="G182" s="10">
        <v>18.600000000000001</v>
      </c>
      <c r="H182" s="10">
        <v>11.51</v>
      </c>
      <c r="I182" s="10">
        <v>11.46</v>
      </c>
      <c r="J182" s="10">
        <f t="shared" si="33"/>
        <v>22.97</v>
      </c>
      <c r="K182" s="10">
        <f t="shared" si="34"/>
        <v>2515.0500000000002</v>
      </c>
      <c r="L182" s="10">
        <f t="shared" si="35"/>
        <v>2504.12</v>
      </c>
      <c r="M182" s="10">
        <f t="shared" si="36"/>
        <v>5019.17</v>
      </c>
      <c r="N182" s="11">
        <f t="shared" si="24"/>
        <v>9.5779059440999489E-4</v>
      </c>
    </row>
    <row r="183" spans="1:14" ht="51.95" customHeight="1" x14ac:dyDescent="0.2">
      <c r="A183" s="7" t="s">
        <v>522</v>
      </c>
      <c r="B183" s="9" t="s">
        <v>523</v>
      </c>
      <c r="C183" s="7" t="s">
        <v>32</v>
      </c>
      <c r="D183" s="7" t="s">
        <v>524</v>
      </c>
      <c r="E183" s="8" t="s">
        <v>29</v>
      </c>
      <c r="F183" s="9">
        <v>59.64</v>
      </c>
      <c r="G183" s="10">
        <v>48.87</v>
      </c>
      <c r="H183" s="10">
        <v>13.84</v>
      </c>
      <c r="I183" s="10">
        <v>46.53</v>
      </c>
      <c r="J183" s="10">
        <f t="shared" si="33"/>
        <v>60.37</v>
      </c>
      <c r="K183" s="10">
        <f t="shared" si="34"/>
        <v>825.41</v>
      </c>
      <c r="L183" s="10">
        <f t="shared" si="35"/>
        <v>2775.05</v>
      </c>
      <c r="M183" s="10">
        <f t="shared" si="36"/>
        <v>3600.46</v>
      </c>
      <c r="N183" s="11">
        <f t="shared" si="24"/>
        <v>6.8706314461343409E-4</v>
      </c>
    </row>
    <row r="184" spans="1:14" ht="51.95" customHeight="1" x14ac:dyDescent="0.2">
      <c r="A184" s="7" t="s">
        <v>525</v>
      </c>
      <c r="B184" s="9" t="s">
        <v>526</v>
      </c>
      <c r="C184" s="7" t="s">
        <v>32</v>
      </c>
      <c r="D184" s="7" t="s">
        <v>527</v>
      </c>
      <c r="E184" s="8" t="s">
        <v>29</v>
      </c>
      <c r="F184" s="9">
        <v>5.04</v>
      </c>
      <c r="G184" s="10">
        <v>48.12</v>
      </c>
      <c r="H184" s="10">
        <v>16.18</v>
      </c>
      <c r="I184" s="10">
        <v>43.26</v>
      </c>
      <c r="J184" s="10">
        <f t="shared" si="33"/>
        <v>59.44</v>
      </c>
      <c r="K184" s="10">
        <f t="shared" si="34"/>
        <v>81.540000000000006</v>
      </c>
      <c r="L184" s="10">
        <f t="shared" si="35"/>
        <v>218.02999999999997</v>
      </c>
      <c r="M184" s="10">
        <f t="shared" si="36"/>
        <v>299.57</v>
      </c>
      <c r="N184" s="11">
        <f t="shared" si="24"/>
        <v>5.7165891644913833E-5</v>
      </c>
    </row>
    <row r="185" spans="1:14" ht="39" customHeight="1" x14ac:dyDescent="0.2">
      <c r="A185" s="7" t="s">
        <v>528</v>
      </c>
      <c r="B185" s="9" t="s">
        <v>529</v>
      </c>
      <c r="C185" s="7" t="s">
        <v>81</v>
      </c>
      <c r="D185" s="7" t="s">
        <v>530</v>
      </c>
      <c r="E185" s="8" t="s">
        <v>122</v>
      </c>
      <c r="F185" s="9">
        <v>3</v>
      </c>
      <c r="G185" s="10">
        <v>499.14</v>
      </c>
      <c r="H185" s="10">
        <v>216.96</v>
      </c>
      <c r="I185" s="10">
        <v>399.67</v>
      </c>
      <c r="J185" s="10">
        <f t="shared" si="33"/>
        <v>616.63</v>
      </c>
      <c r="K185" s="10">
        <f t="shared" si="34"/>
        <v>650.88</v>
      </c>
      <c r="L185" s="10">
        <f t="shared" si="35"/>
        <v>1199.0100000000002</v>
      </c>
      <c r="M185" s="10">
        <f t="shared" si="36"/>
        <v>1849.89</v>
      </c>
      <c r="N185" s="11">
        <f t="shared" si="24"/>
        <v>3.530080158060208E-4</v>
      </c>
    </row>
    <row r="186" spans="1:14" ht="24" customHeight="1" x14ac:dyDescent="0.2">
      <c r="A186" s="7" t="s">
        <v>531</v>
      </c>
      <c r="B186" s="9" t="s">
        <v>532</v>
      </c>
      <c r="C186" s="7" t="s">
        <v>27</v>
      </c>
      <c r="D186" s="7" t="s">
        <v>533</v>
      </c>
      <c r="E186" s="8" t="s">
        <v>70</v>
      </c>
      <c r="F186" s="9">
        <v>34</v>
      </c>
      <c r="G186" s="10">
        <v>101.24</v>
      </c>
      <c r="H186" s="10">
        <v>8.01</v>
      </c>
      <c r="I186" s="10">
        <v>117.06</v>
      </c>
      <c r="J186" s="10">
        <f t="shared" si="33"/>
        <v>125.07</v>
      </c>
      <c r="K186" s="10">
        <f t="shared" si="34"/>
        <v>272.33999999999997</v>
      </c>
      <c r="L186" s="10">
        <f t="shared" si="35"/>
        <v>3980.04</v>
      </c>
      <c r="M186" s="10">
        <f t="shared" si="36"/>
        <v>4252.38</v>
      </c>
      <c r="N186" s="11">
        <f t="shared" si="24"/>
        <v>8.1146675005173649E-4</v>
      </c>
    </row>
    <row r="187" spans="1:14" ht="24" customHeight="1" x14ac:dyDescent="0.2">
      <c r="A187" s="7" t="s">
        <v>534</v>
      </c>
      <c r="B187" s="9" t="s">
        <v>535</v>
      </c>
      <c r="C187" s="7" t="s">
        <v>81</v>
      </c>
      <c r="D187" s="7" t="s">
        <v>536</v>
      </c>
      <c r="E187" s="8" t="s">
        <v>50</v>
      </c>
      <c r="F187" s="9">
        <v>1963.93</v>
      </c>
      <c r="G187" s="10">
        <v>1.44</v>
      </c>
      <c r="H187" s="10">
        <v>1.77</v>
      </c>
      <c r="I187" s="10">
        <v>0</v>
      </c>
      <c r="J187" s="10">
        <f t="shared" si="33"/>
        <v>1.77</v>
      </c>
      <c r="K187" s="10">
        <f t="shared" si="34"/>
        <v>3476.15</v>
      </c>
      <c r="L187" s="10">
        <f t="shared" si="35"/>
        <v>0</v>
      </c>
      <c r="M187" s="10">
        <f t="shared" si="36"/>
        <v>3476.15</v>
      </c>
      <c r="N187" s="11">
        <f t="shared" si="24"/>
        <v>6.6334150362675577E-4</v>
      </c>
    </row>
    <row r="188" spans="1:14" ht="26.1" customHeight="1" x14ac:dyDescent="0.2">
      <c r="A188" s="7" t="s">
        <v>537</v>
      </c>
      <c r="B188" s="9" t="s">
        <v>160</v>
      </c>
      <c r="C188" s="7" t="s">
        <v>32</v>
      </c>
      <c r="D188" s="7" t="s">
        <v>161</v>
      </c>
      <c r="E188" s="8" t="s">
        <v>50</v>
      </c>
      <c r="F188" s="9">
        <v>92.73</v>
      </c>
      <c r="G188" s="10">
        <v>493.85</v>
      </c>
      <c r="H188" s="10">
        <v>75.19</v>
      </c>
      <c r="I188" s="10">
        <v>534.91</v>
      </c>
      <c r="J188" s="10">
        <f t="shared" si="33"/>
        <v>610.1</v>
      </c>
      <c r="K188" s="10">
        <f t="shared" si="34"/>
        <v>6972.36</v>
      </c>
      <c r="L188" s="10">
        <f t="shared" si="35"/>
        <v>49602.21</v>
      </c>
      <c r="M188" s="10">
        <f t="shared" si="36"/>
        <v>56574.57</v>
      </c>
      <c r="N188" s="11">
        <f t="shared" si="24"/>
        <v>1.0795926623085064E-2</v>
      </c>
    </row>
    <row r="189" spans="1:14" ht="39" customHeight="1" x14ac:dyDescent="0.2">
      <c r="A189" s="7" t="s">
        <v>538</v>
      </c>
      <c r="B189" s="9" t="s">
        <v>167</v>
      </c>
      <c r="C189" s="7" t="s">
        <v>27</v>
      </c>
      <c r="D189" s="7" t="s">
        <v>168</v>
      </c>
      <c r="E189" s="8" t="s">
        <v>50</v>
      </c>
      <c r="F189" s="9">
        <v>92.73</v>
      </c>
      <c r="G189" s="10">
        <v>56.29</v>
      </c>
      <c r="H189" s="10">
        <v>21.06</v>
      </c>
      <c r="I189" s="10">
        <v>48.48</v>
      </c>
      <c r="J189" s="10">
        <f t="shared" si="33"/>
        <v>69.540000000000006</v>
      </c>
      <c r="K189" s="10">
        <f t="shared" si="34"/>
        <v>1952.89</v>
      </c>
      <c r="L189" s="10">
        <f t="shared" si="35"/>
        <v>4495.5499999999993</v>
      </c>
      <c r="M189" s="10">
        <f t="shared" si="36"/>
        <v>6448.44</v>
      </c>
      <c r="N189" s="11">
        <f t="shared" si="24"/>
        <v>1.2305331719422109E-3</v>
      </c>
    </row>
    <row r="190" spans="1:14" ht="24" customHeight="1" x14ac:dyDescent="0.2">
      <c r="A190" s="3" t="s">
        <v>539</v>
      </c>
      <c r="B190" s="3"/>
      <c r="C190" s="3"/>
      <c r="D190" s="3" t="s">
        <v>540</v>
      </c>
      <c r="E190" s="3"/>
      <c r="F190" s="4"/>
      <c r="G190" s="3"/>
      <c r="H190" s="3"/>
      <c r="I190" s="3"/>
      <c r="J190" s="3"/>
      <c r="K190" s="3"/>
      <c r="L190" s="3"/>
      <c r="M190" s="5">
        <v>2328.59</v>
      </c>
      <c r="N190" s="6">
        <f t="shared" si="24"/>
        <v>4.443566566259302E-4</v>
      </c>
    </row>
    <row r="191" spans="1:14" ht="51.95" customHeight="1" x14ac:dyDescent="0.2">
      <c r="A191" s="7" t="s">
        <v>541</v>
      </c>
      <c r="B191" s="9" t="s">
        <v>542</v>
      </c>
      <c r="C191" s="7" t="s">
        <v>27</v>
      </c>
      <c r="D191" s="7" t="s">
        <v>543</v>
      </c>
      <c r="E191" s="8" t="s">
        <v>70</v>
      </c>
      <c r="F191" s="9">
        <v>2</v>
      </c>
      <c r="G191" s="10">
        <v>118.25</v>
      </c>
      <c r="H191" s="10">
        <v>68.3</v>
      </c>
      <c r="I191" s="10">
        <v>77.78</v>
      </c>
      <c r="J191" s="10">
        <f>TRUNC(G191 * (1 + 23.54 / 100), 2)</f>
        <v>146.08000000000001</v>
      </c>
      <c r="K191" s="10">
        <f>TRUNC(F191 * H191, 2)</f>
        <v>136.6</v>
      </c>
      <c r="L191" s="10">
        <f>M191 - K191</f>
        <v>155.56000000000003</v>
      </c>
      <c r="M191" s="10">
        <f>TRUNC(F191 * J191, 2)</f>
        <v>292.16000000000003</v>
      </c>
      <c r="N191" s="11">
        <f t="shared" si="24"/>
        <v>5.5751867353132915E-5</v>
      </c>
    </row>
    <row r="192" spans="1:14" ht="51.95" customHeight="1" x14ac:dyDescent="0.2">
      <c r="A192" s="7" t="s">
        <v>544</v>
      </c>
      <c r="B192" s="9" t="s">
        <v>545</v>
      </c>
      <c r="C192" s="7" t="s">
        <v>27</v>
      </c>
      <c r="D192" s="7" t="s">
        <v>546</v>
      </c>
      <c r="E192" s="8" t="s">
        <v>70</v>
      </c>
      <c r="F192" s="9">
        <v>2</v>
      </c>
      <c r="G192" s="10">
        <v>58.15</v>
      </c>
      <c r="H192" s="10">
        <v>34.14</v>
      </c>
      <c r="I192" s="10">
        <v>37.69</v>
      </c>
      <c r="J192" s="10">
        <f>TRUNC(G192 * (1 + 23.54 / 100), 2)</f>
        <v>71.83</v>
      </c>
      <c r="K192" s="10">
        <f>TRUNC(F192 * H192, 2)</f>
        <v>68.28</v>
      </c>
      <c r="L192" s="10">
        <f>M192 - K192</f>
        <v>75.38</v>
      </c>
      <c r="M192" s="10">
        <f>TRUNC(F192 * J192, 2)</f>
        <v>143.66</v>
      </c>
      <c r="N192" s="11">
        <f t="shared" si="24"/>
        <v>2.7414133570478756E-5</v>
      </c>
    </row>
    <row r="193" spans="1:14" ht="51.95" customHeight="1" x14ac:dyDescent="0.2">
      <c r="A193" s="7" t="s">
        <v>547</v>
      </c>
      <c r="B193" s="9" t="s">
        <v>548</v>
      </c>
      <c r="C193" s="7" t="s">
        <v>27</v>
      </c>
      <c r="D193" s="7" t="s">
        <v>549</v>
      </c>
      <c r="E193" s="8" t="s">
        <v>70</v>
      </c>
      <c r="F193" s="9">
        <v>2</v>
      </c>
      <c r="G193" s="10">
        <v>58.15</v>
      </c>
      <c r="H193" s="10">
        <v>34.14</v>
      </c>
      <c r="I193" s="10">
        <v>37.69</v>
      </c>
      <c r="J193" s="10">
        <f>TRUNC(G193 * (1 + 23.54 / 100), 2)</f>
        <v>71.83</v>
      </c>
      <c r="K193" s="10">
        <f>TRUNC(F193 * H193, 2)</f>
        <v>68.28</v>
      </c>
      <c r="L193" s="10">
        <f>M193 - K193</f>
        <v>75.38</v>
      </c>
      <c r="M193" s="10">
        <f>TRUNC(F193 * J193, 2)</f>
        <v>143.66</v>
      </c>
      <c r="N193" s="11">
        <f t="shared" si="24"/>
        <v>2.7414133570478756E-5</v>
      </c>
    </row>
    <row r="194" spans="1:14" ht="39" customHeight="1" x14ac:dyDescent="0.2">
      <c r="A194" s="7" t="s">
        <v>550</v>
      </c>
      <c r="B194" s="9" t="s">
        <v>551</v>
      </c>
      <c r="C194" s="7" t="s">
        <v>27</v>
      </c>
      <c r="D194" s="7" t="s">
        <v>552</v>
      </c>
      <c r="E194" s="8" t="s">
        <v>29</v>
      </c>
      <c r="F194" s="9">
        <v>109.8</v>
      </c>
      <c r="G194" s="10">
        <v>12.9</v>
      </c>
      <c r="H194" s="10">
        <v>10.58</v>
      </c>
      <c r="I194" s="10">
        <v>5.35</v>
      </c>
      <c r="J194" s="10">
        <f>TRUNC(G194 * (1 + 23.54 / 100), 2)</f>
        <v>15.93</v>
      </c>
      <c r="K194" s="10">
        <f>TRUNC(F194 * H194, 2)</f>
        <v>1161.68</v>
      </c>
      <c r="L194" s="10">
        <f>M194 - K194</f>
        <v>587.42999999999984</v>
      </c>
      <c r="M194" s="10">
        <f>TRUNC(F194 * J194, 2)</f>
        <v>1749.11</v>
      </c>
      <c r="N194" s="11">
        <f t="shared" si="24"/>
        <v>3.337765221318397E-4</v>
      </c>
    </row>
    <row r="195" spans="1:14" ht="24" customHeight="1" x14ac:dyDescent="0.2">
      <c r="A195" s="3" t="s">
        <v>553</v>
      </c>
      <c r="B195" s="3"/>
      <c r="C195" s="3"/>
      <c r="D195" s="3" t="s">
        <v>554</v>
      </c>
      <c r="E195" s="3"/>
      <c r="F195" s="4"/>
      <c r="G195" s="3"/>
      <c r="H195" s="3"/>
      <c r="I195" s="3"/>
      <c r="J195" s="3"/>
      <c r="K195" s="3"/>
      <c r="L195" s="3"/>
      <c r="M195" s="5">
        <v>83725.740000000005</v>
      </c>
      <c r="N195" s="6">
        <f t="shared" si="24"/>
        <v>1.5977089096806181E-2</v>
      </c>
    </row>
    <row r="196" spans="1:14" ht="51.95" customHeight="1" x14ac:dyDescent="0.2">
      <c r="A196" s="7" t="s">
        <v>555</v>
      </c>
      <c r="B196" s="9" t="s">
        <v>556</v>
      </c>
      <c r="C196" s="7" t="s">
        <v>27</v>
      </c>
      <c r="D196" s="7" t="s">
        <v>557</v>
      </c>
      <c r="E196" s="8" t="s">
        <v>50</v>
      </c>
      <c r="F196" s="9">
        <v>126</v>
      </c>
      <c r="G196" s="10">
        <v>537.88</v>
      </c>
      <c r="H196" s="10">
        <v>99.74</v>
      </c>
      <c r="I196" s="10">
        <v>564.75</v>
      </c>
      <c r="J196" s="10">
        <f>TRUNC(G196 * (1 + 23.54 / 100), 2)</f>
        <v>664.49</v>
      </c>
      <c r="K196" s="10">
        <f>TRUNC(F196 * H196, 2)</f>
        <v>12567.24</v>
      </c>
      <c r="L196" s="10">
        <f>M196 - K196</f>
        <v>71158.5</v>
      </c>
      <c r="M196" s="10">
        <f>TRUNC(F196 * J196, 2)</f>
        <v>83725.740000000005</v>
      </c>
      <c r="N196" s="11">
        <f t="shared" si="24"/>
        <v>1.5977089096806181E-2</v>
      </c>
    </row>
    <row r="197" spans="1:14" ht="24" customHeight="1" x14ac:dyDescent="0.2">
      <c r="A197" s="3" t="s">
        <v>558</v>
      </c>
      <c r="B197" s="3"/>
      <c r="C197" s="3"/>
      <c r="D197" s="3" t="s">
        <v>559</v>
      </c>
      <c r="E197" s="3"/>
      <c r="F197" s="4"/>
      <c r="G197" s="3"/>
      <c r="H197" s="3"/>
      <c r="I197" s="3"/>
      <c r="J197" s="3"/>
      <c r="K197" s="3"/>
      <c r="L197" s="3"/>
      <c r="M197" s="5">
        <v>449009.54</v>
      </c>
      <c r="N197" s="6">
        <f t="shared" si="24"/>
        <v>8.5682914548094277E-2</v>
      </c>
    </row>
    <row r="198" spans="1:14" ht="78" customHeight="1" x14ac:dyDescent="0.2">
      <c r="A198" s="7" t="s">
        <v>560</v>
      </c>
      <c r="B198" s="9" t="s">
        <v>561</v>
      </c>
      <c r="C198" s="7" t="s">
        <v>562</v>
      </c>
      <c r="D198" s="7" t="s">
        <v>563</v>
      </c>
      <c r="E198" s="8" t="s">
        <v>29</v>
      </c>
      <c r="F198" s="9">
        <v>149.47</v>
      </c>
      <c r="G198" s="10">
        <v>377.58</v>
      </c>
      <c r="H198" s="10">
        <v>0</v>
      </c>
      <c r="I198" s="10">
        <v>466.46</v>
      </c>
      <c r="J198" s="10">
        <f t="shared" ref="J198:J204" si="37">TRUNC(G198 * (1 + 23.54 / 100), 2)</f>
        <v>466.46</v>
      </c>
      <c r="K198" s="10">
        <f t="shared" ref="K198:K204" si="38">TRUNC(F198 * H198, 2)</f>
        <v>0</v>
      </c>
      <c r="L198" s="10">
        <f t="shared" ref="L198:L204" si="39">M198 - K198</f>
        <v>69721.77</v>
      </c>
      <c r="M198" s="10">
        <f t="shared" ref="M198:M204" si="40">TRUNC(F198 * J198, 2)</f>
        <v>69721.77</v>
      </c>
      <c r="N198" s="11">
        <f t="shared" ref="N198:N261" si="41">M198 / 5240362.59</f>
        <v>1.3304760653976046E-2</v>
      </c>
    </row>
    <row r="199" spans="1:14" ht="26.1" customHeight="1" x14ac:dyDescent="0.2">
      <c r="A199" s="7" t="s">
        <v>564</v>
      </c>
      <c r="B199" s="9" t="s">
        <v>565</v>
      </c>
      <c r="C199" s="7" t="s">
        <v>27</v>
      </c>
      <c r="D199" s="7" t="s">
        <v>566</v>
      </c>
      <c r="E199" s="8" t="s">
        <v>50</v>
      </c>
      <c r="F199" s="9">
        <v>744.92</v>
      </c>
      <c r="G199" s="10">
        <v>202.04</v>
      </c>
      <c r="H199" s="10">
        <v>64.739999999999995</v>
      </c>
      <c r="I199" s="10">
        <v>184.86</v>
      </c>
      <c r="J199" s="10">
        <f t="shared" si="37"/>
        <v>249.6</v>
      </c>
      <c r="K199" s="10">
        <f t="shared" si="38"/>
        <v>48226.12</v>
      </c>
      <c r="L199" s="10">
        <f t="shared" si="39"/>
        <v>137705.91</v>
      </c>
      <c r="M199" s="10">
        <f t="shared" si="40"/>
        <v>185932.03</v>
      </c>
      <c r="N199" s="11">
        <f t="shared" si="41"/>
        <v>3.5480756685578888E-2</v>
      </c>
    </row>
    <row r="200" spans="1:14" ht="26.1" customHeight="1" x14ac:dyDescent="0.2">
      <c r="A200" s="7" t="s">
        <v>567</v>
      </c>
      <c r="B200" s="9" t="s">
        <v>206</v>
      </c>
      <c r="C200" s="7" t="s">
        <v>32</v>
      </c>
      <c r="D200" s="7" t="s">
        <v>207</v>
      </c>
      <c r="E200" s="8" t="s">
        <v>50</v>
      </c>
      <c r="F200" s="9">
        <v>1517.49</v>
      </c>
      <c r="G200" s="10">
        <v>32</v>
      </c>
      <c r="H200" s="10">
        <v>15.94</v>
      </c>
      <c r="I200" s="10">
        <v>23.59</v>
      </c>
      <c r="J200" s="10">
        <f t="shared" si="37"/>
        <v>39.53</v>
      </c>
      <c r="K200" s="10">
        <f t="shared" si="38"/>
        <v>24188.79</v>
      </c>
      <c r="L200" s="10">
        <f t="shared" si="39"/>
        <v>35797.58</v>
      </c>
      <c r="M200" s="10">
        <f t="shared" si="40"/>
        <v>59986.37</v>
      </c>
      <c r="N200" s="11">
        <f t="shared" si="41"/>
        <v>1.144698844207267E-2</v>
      </c>
    </row>
    <row r="201" spans="1:14" ht="39" customHeight="1" x14ac:dyDescent="0.2">
      <c r="A201" s="7" t="s">
        <v>568</v>
      </c>
      <c r="B201" s="9" t="s">
        <v>569</v>
      </c>
      <c r="C201" s="7" t="s">
        <v>81</v>
      </c>
      <c r="D201" s="7" t="s">
        <v>570</v>
      </c>
      <c r="E201" s="8" t="s">
        <v>50</v>
      </c>
      <c r="F201" s="9">
        <v>65.25</v>
      </c>
      <c r="G201" s="10">
        <v>99.17</v>
      </c>
      <c r="H201" s="10">
        <v>45.36</v>
      </c>
      <c r="I201" s="10">
        <v>77.150000000000006</v>
      </c>
      <c r="J201" s="10">
        <f t="shared" si="37"/>
        <v>122.51</v>
      </c>
      <c r="K201" s="10">
        <f t="shared" si="38"/>
        <v>2959.74</v>
      </c>
      <c r="L201" s="10">
        <f t="shared" si="39"/>
        <v>5034.0300000000007</v>
      </c>
      <c r="M201" s="10">
        <f t="shared" si="40"/>
        <v>7993.77</v>
      </c>
      <c r="N201" s="11">
        <f t="shared" si="41"/>
        <v>1.5254230719176248E-3</v>
      </c>
    </row>
    <row r="202" spans="1:14" ht="65.099999999999994" customHeight="1" x14ac:dyDescent="0.2">
      <c r="A202" s="7" t="s">
        <v>571</v>
      </c>
      <c r="B202" s="9" t="s">
        <v>572</v>
      </c>
      <c r="C202" s="7" t="s">
        <v>562</v>
      </c>
      <c r="D202" s="7" t="s">
        <v>573</v>
      </c>
      <c r="E202" s="8" t="s">
        <v>50</v>
      </c>
      <c r="F202" s="9">
        <v>6.96</v>
      </c>
      <c r="G202" s="10">
        <v>630.91</v>
      </c>
      <c r="H202" s="10">
        <v>0</v>
      </c>
      <c r="I202" s="10">
        <v>779.42</v>
      </c>
      <c r="J202" s="10">
        <f t="shared" si="37"/>
        <v>779.42</v>
      </c>
      <c r="K202" s="10">
        <f t="shared" si="38"/>
        <v>0</v>
      </c>
      <c r="L202" s="10">
        <f t="shared" si="39"/>
        <v>5424.76</v>
      </c>
      <c r="M202" s="10">
        <f t="shared" si="40"/>
        <v>5424.76</v>
      </c>
      <c r="N202" s="11">
        <f t="shared" si="41"/>
        <v>1.0351879105373128E-3</v>
      </c>
    </row>
    <row r="203" spans="1:14" ht="24" customHeight="1" x14ac:dyDescent="0.2">
      <c r="A203" s="7" t="s">
        <v>574</v>
      </c>
      <c r="B203" s="9" t="s">
        <v>575</v>
      </c>
      <c r="C203" s="7" t="s">
        <v>81</v>
      </c>
      <c r="D203" s="7" t="s">
        <v>576</v>
      </c>
      <c r="E203" s="8" t="s">
        <v>122</v>
      </c>
      <c r="F203" s="9">
        <v>4</v>
      </c>
      <c r="G203" s="10">
        <v>46.5</v>
      </c>
      <c r="H203" s="10">
        <v>0</v>
      </c>
      <c r="I203" s="10">
        <v>57.44</v>
      </c>
      <c r="J203" s="10">
        <f t="shared" si="37"/>
        <v>57.44</v>
      </c>
      <c r="K203" s="10">
        <f t="shared" si="38"/>
        <v>0</v>
      </c>
      <c r="L203" s="10">
        <f t="shared" si="39"/>
        <v>229.76</v>
      </c>
      <c r="M203" s="10">
        <f t="shared" si="40"/>
        <v>229.76</v>
      </c>
      <c r="N203" s="11">
        <f t="shared" si="41"/>
        <v>4.3844294369714594E-5</v>
      </c>
    </row>
    <row r="204" spans="1:14" ht="51.95" customHeight="1" x14ac:dyDescent="0.2">
      <c r="A204" s="7" t="s">
        <v>577</v>
      </c>
      <c r="B204" s="9" t="s">
        <v>578</v>
      </c>
      <c r="C204" s="7" t="s">
        <v>27</v>
      </c>
      <c r="D204" s="7" t="s">
        <v>579</v>
      </c>
      <c r="E204" s="8" t="s">
        <v>70</v>
      </c>
      <c r="F204" s="9">
        <v>2</v>
      </c>
      <c r="G204" s="10">
        <v>8041.46</v>
      </c>
      <c r="H204" s="10">
        <v>2022.72</v>
      </c>
      <c r="I204" s="10">
        <v>7911.69</v>
      </c>
      <c r="J204" s="10">
        <f t="shared" si="37"/>
        <v>9934.41</v>
      </c>
      <c r="K204" s="10">
        <f t="shared" si="38"/>
        <v>4045.44</v>
      </c>
      <c r="L204" s="10">
        <f t="shared" si="39"/>
        <v>15823.38</v>
      </c>
      <c r="M204" s="10">
        <f t="shared" si="40"/>
        <v>19868.82</v>
      </c>
      <c r="N204" s="11">
        <f t="shared" si="41"/>
        <v>3.7914971834038685E-3</v>
      </c>
    </row>
    <row r="205" spans="1:14" ht="24" customHeight="1" x14ac:dyDescent="0.2">
      <c r="A205" s="3" t="s">
        <v>580</v>
      </c>
      <c r="B205" s="3"/>
      <c r="C205" s="3"/>
      <c r="D205" s="3" t="s">
        <v>581</v>
      </c>
      <c r="E205" s="3"/>
      <c r="F205" s="4"/>
      <c r="G205" s="3"/>
      <c r="H205" s="3"/>
      <c r="I205" s="3"/>
      <c r="J205" s="3"/>
      <c r="K205" s="3"/>
      <c r="L205" s="3"/>
      <c r="M205" s="5">
        <v>99852.26</v>
      </c>
      <c r="N205" s="6">
        <f t="shared" si="41"/>
        <v>1.9054456306238154E-2</v>
      </c>
    </row>
    <row r="206" spans="1:14" ht="26.1" customHeight="1" x14ac:dyDescent="0.2">
      <c r="A206" s="7" t="s">
        <v>582</v>
      </c>
      <c r="B206" s="9" t="s">
        <v>583</v>
      </c>
      <c r="C206" s="7" t="s">
        <v>32</v>
      </c>
      <c r="D206" s="7" t="s">
        <v>584</v>
      </c>
      <c r="E206" s="8" t="s">
        <v>50</v>
      </c>
      <c r="F206" s="9">
        <v>2323.85</v>
      </c>
      <c r="G206" s="10">
        <v>13.63</v>
      </c>
      <c r="H206" s="10">
        <v>4.0599999999999996</v>
      </c>
      <c r="I206" s="10">
        <v>12.77</v>
      </c>
      <c r="J206" s="10">
        <f>TRUNC(G206 * (1 + 23.54 / 100), 2)</f>
        <v>16.829999999999998</v>
      </c>
      <c r="K206" s="10">
        <f>TRUNC(F206 * H206, 2)</f>
        <v>9434.83</v>
      </c>
      <c r="L206" s="10">
        <f>M206 - K206</f>
        <v>29675.559999999998</v>
      </c>
      <c r="M206" s="10">
        <f>TRUNC(F206 * J206, 2)</f>
        <v>39110.39</v>
      </c>
      <c r="N206" s="11">
        <f t="shared" si="41"/>
        <v>7.4632984508806672E-3</v>
      </c>
    </row>
    <row r="207" spans="1:14" ht="24" customHeight="1" x14ac:dyDescent="0.2">
      <c r="A207" s="12" t="s">
        <v>585</v>
      </c>
      <c r="B207" s="14" t="s">
        <v>586</v>
      </c>
      <c r="C207" s="12" t="s">
        <v>32</v>
      </c>
      <c r="D207" s="12" t="s">
        <v>587</v>
      </c>
      <c r="E207" s="13" t="s">
        <v>34</v>
      </c>
      <c r="F207" s="14">
        <v>232.39</v>
      </c>
      <c r="G207" s="15">
        <v>184.28</v>
      </c>
      <c r="H207" s="15">
        <v>0</v>
      </c>
      <c r="I207" s="15">
        <v>227.65</v>
      </c>
      <c r="J207" s="15">
        <f>TRUNC(G207 * (1 + 23.54 / 100), 2)</f>
        <v>227.65</v>
      </c>
      <c r="K207" s="15">
        <f>TRUNC(F207 * H207, 2)</f>
        <v>0</v>
      </c>
      <c r="L207" s="15">
        <f>M207 - K207</f>
        <v>52903.58</v>
      </c>
      <c r="M207" s="15">
        <f>TRUNC(F207 * J207, 2)</f>
        <v>52903.58</v>
      </c>
      <c r="N207" s="16">
        <f t="shared" si="41"/>
        <v>1.0095404486123546E-2</v>
      </c>
    </row>
    <row r="208" spans="1:14" ht="26.1" customHeight="1" x14ac:dyDescent="0.2">
      <c r="A208" s="7" t="s">
        <v>588</v>
      </c>
      <c r="B208" s="9" t="s">
        <v>589</v>
      </c>
      <c r="C208" s="7" t="s">
        <v>418</v>
      </c>
      <c r="D208" s="7" t="s">
        <v>590</v>
      </c>
      <c r="E208" s="8" t="s">
        <v>34</v>
      </c>
      <c r="F208" s="9">
        <v>7.07</v>
      </c>
      <c r="G208" s="10">
        <v>897.42</v>
      </c>
      <c r="H208" s="10">
        <v>13.53</v>
      </c>
      <c r="I208" s="10">
        <v>1095.1400000000001</v>
      </c>
      <c r="J208" s="10">
        <f>TRUNC(G208 * (1 + 23.54 / 100), 2)</f>
        <v>1108.67</v>
      </c>
      <c r="K208" s="10">
        <f>TRUNC(F208 * H208, 2)</f>
        <v>95.65</v>
      </c>
      <c r="L208" s="10">
        <f>M208 - K208</f>
        <v>7742.64</v>
      </c>
      <c r="M208" s="10">
        <f>TRUNC(F208 * J208, 2)</f>
        <v>7838.29</v>
      </c>
      <c r="N208" s="11">
        <f t="shared" si="41"/>
        <v>1.4957533692339408E-3</v>
      </c>
    </row>
    <row r="209" spans="1:14" ht="24" customHeight="1" x14ac:dyDescent="0.2">
      <c r="A209" s="3" t="s">
        <v>591</v>
      </c>
      <c r="B209" s="3"/>
      <c r="C209" s="3"/>
      <c r="D209" s="3" t="s">
        <v>592</v>
      </c>
      <c r="E209" s="3"/>
      <c r="F209" s="4"/>
      <c r="G209" s="3"/>
      <c r="H209" s="3"/>
      <c r="I209" s="3"/>
      <c r="J209" s="3"/>
      <c r="K209" s="3"/>
      <c r="L209" s="3"/>
      <c r="M209" s="5">
        <v>32717.8</v>
      </c>
      <c r="N209" s="6">
        <f t="shared" si="41"/>
        <v>6.243422938411596E-3</v>
      </c>
    </row>
    <row r="210" spans="1:14" ht="51.95" customHeight="1" x14ac:dyDescent="0.2">
      <c r="A210" s="7" t="s">
        <v>593</v>
      </c>
      <c r="B210" s="9" t="s">
        <v>594</v>
      </c>
      <c r="C210" s="7" t="s">
        <v>27</v>
      </c>
      <c r="D210" s="7" t="s">
        <v>595</v>
      </c>
      <c r="E210" s="8" t="s">
        <v>70</v>
      </c>
      <c r="F210" s="9">
        <v>3</v>
      </c>
      <c r="G210" s="10">
        <v>910.4</v>
      </c>
      <c r="H210" s="10">
        <v>194.56</v>
      </c>
      <c r="I210" s="10">
        <v>930.14</v>
      </c>
      <c r="J210" s="10">
        <f t="shared" ref="J210:J216" si="42">TRUNC(G210 * (1 + 23.54 / 100), 2)</f>
        <v>1124.7</v>
      </c>
      <c r="K210" s="10">
        <f t="shared" ref="K210:K216" si="43">TRUNC(F210 * H210, 2)</f>
        <v>583.67999999999995</v>
      </c>
      <c r="L210" s="10">
        <f t="shared" ref="L210:L216" si="44">M210 - K210</f>
        <v>2790.42</v>
      </c>
      <c r="M210" s="10">
        <f t="shared" ref="M210:M216" si="45">TRUNC(F210 * J210, 2)</f>
        <v>3374.1</v>
      </c>
      <c r="N210" s="11">
        <f t="shared" si="41"/>
        <v>6.4386766031012364E-4</v>
      </c>
    </row>
    <row r="211" spans="1:14" ht="51.95" customHeight="1" x14ac:dyDescent="0.2">
      <c r="A211" s="7" t="s">
        <v>596</v>
      </c>
      <c r="B211" s="9" t="s">
        <v>597</v>
      </c>
      <c r="C211" s="7" t="s">
        <v>27</v>
      </c>
      <c r="D211" s="7" t="s">
        <v>598</v>
      </c>
      <c r="E211" s="8" t="s">
        <v>122</v>
      </c>
      <c r="F211" s="9">
        <v>10</v>
      </c>
      <c r="G211" s="10">
        <v>322.83</v>
      </c>
      <c r="H211" s="10">
        <v>83.87</v>
      </c>
      <c r="I211" s="10">
        <v>314.95</v>
      </c>
      <c r="J211" s="10">
        <f t="shared" si="42"/>
        <v>398.82</v>
      </c>
      <c r="K211" s="10">
        <f t="shared" si="43"/>
        <v>838.7</v>
      </c>
      <c r="L211" s="10">
        <f t="shared" si="44"/>
        <v>3149.5</v>
      </c>
      <c r="M211" s="10">
        <f t="shared" si="45"/>
        <v>3988.2</v>
      </c>
      <c r="N211" s="11">
        <f t="shared" si="41"/>
        <v>7.6105420789212988E-4</v>
      </c>
    </row>
    <row r="212" spans="1:14" ht="26.1" customHeight="1" x14ac:dyDescent="0.2">
      <c r="A212" s="7" t="s">
        <v>599</v>
      </c>
      <c r="B212" s="9" t="s">
        <v>600</v>
      </c>
      <c r="C212" s="7" t="s">
        <v>27</v>
      </c>
      <c r="D212" s="7" t="s">
        <v>601</v>
      </c>
      <c r="E212" s="8" t="s">
        <v>122</v>
      </c>
      <c r="F212" s="9">
        <v>1</v>
      </c>
      <c r="G212" s="10">
        <v>2403.0700000000002</v>
      </c>
      <c r="H212" s="10">
        <v>20.75</v>
      </c>
      <c r="I212" s="10">
        <v>2948</v>
      </c>
      <c r="J212" s="10">
        <f t="shared" si="42"/>
        <v>2968.75</v>
      </c>
      <c r="K212" s="10">
        <f t="shared" si="43"/>
        <v>20.75</v>
      </c>
      <c r="L212" s="10">
        <f t="shared" si="44"/>
        <v>2948</v>
      </c>
      <c r="M212" s="10">
        <f t="shared" si="45"/>
        <v>2968.75</v>
      </c>
      <c r="N212" s="11">
        <f t="shared" si="41"/>
        <v>5.6651614254043441E-4</v>
      </c>
    </row>
    <row r="213" spans="1:14" ht="26.1" customHeight="1" x14ac:dyDescent="0.2">
      <c r="A213" s="7" t="s">
        <v>602</v>
      </c>
      <c r="B213" s="9" t="s">
        <v>603</v>
      </c>
      <c r="C213" s="7" t="s">
        <v>27</v>
      </c>
      <c r="D213" s="7" t="s">
        <v>604</v>
      </c>
      <c r="E213" s="8" t="s">
        <v>70</v>
      </c>
      <c r="F213" s="9">
        <v>41</v>
      </c>
      <c r="G213" s="10">
        <v>108.25</v>
      </c>
      <c r="H213" s="10">
        <v>20.63</v>
      </c>
      <c r="I213" s="10">
        <v>113.1</v>
      </c>
      <c r="J213" s="10">
        <f t="shared" si="42"/>
        <v>133.72999999999999</v>
      </c>
      <c r="K213" s="10">
        <f t="shared" si="43"/>
        <v>845.83</v>
      </c>
      <c r="L213" s="10">
        <f t="shared" si="44"/>
        <v>4637.1000000000004</v>
      </c>
      <c r="M213" s="10">
        <f t="shared" si="45"/>
        <v>5482.93</v>
      </c>
      <c r="N213" s="11">
        <f t="shared" si="41"/>
        <v>1.0462882874675281E-3</v>
      </c>
    </row>
    <row r="214" spans="1:14" ht="39" customHeight="1" x14ac:dyDescent="0.2">
      <c r="A214" s="7" t="s">
        <v>605</v>
      </c>
      <c r="B214" s="9" t="s">
        <v>606</v>
      </c>
      <c r="C214" s="7" t="s">
        <v>27</v>
      </c>
      <c r="D214" s="7" t="s">
        <v>607</v>
      </c>
      <c r="E214" s="8" t="s">
        <v>122</v>
      </c>
      <c r="F214" s="9">
        <v>1</v>
      </c>
      <c r="G214" s="10">
        <v>1522.97</v>
      </c>
      <c r="H214" s="10">
        <v>20.75</v>
      </c>
      <c r="I214" s="10">
        <v>1860.72</v>
      </c>
      <c r="J214" s="10">
        <f t="shared" si="42"/>
        <v>1881.47</v>
      </c>
      <c r="K214" s="10">
        <f t="shared" si="43"/>
        <v>20.75</v>
      </c>
      <c r="L214" s="10">
        <f t="shared" si="44"/>
        <v>1860.72</v>
      </c>
      <c r="M214" s="10">
        <f t="shared" si="45"/>
        <v>1881.47</v>
      </c>
      <c r="N214" s="11">
        <f t="shared" si="41"/>
        <v>3.590343163639751E-4</v>
      </c>
    </row>
    <row r="215" spans="1:14" ht="39" customHeight="1" x14ac:dyDescent="0.2">
      <c r="A215" s="7" t="s">
        <v>608</v>
      </c>
      <c r="B215" s="9" t="s">
        <v>609</v>
      </c>
      <c r="C215" s="7" t="s">
        <v>27</v>
      </c>
      <c r="D215" s="7" t="s">
        <v>610</v>
      </c>
      <c r="E215" s="8" t="s">
        <v>50</v>
      </c>
      <c r="F215" s="9">
        <v>170.45</v>
      </c>
      <c r="G215" s="10">
        <v>3.83</v>
      </c>
      <c r="H215" s="10">
        <v>2.02</v>
      </c>
      <c r="I215" s="10">
        <v>2.71</v>
      </c>
      <c r="J215" s="10">
        <f t="shared" si="42"/>
        <v>4.7300000000000004</v>
      </c>
      <c r="K215" s="10">
        <f t="shared" si="43"/>
        <v>344.3</v>
      </c>
      <c r="L215" s="10">
        <f t="shared" si="44"/>
        <v>461.92</v>
      </c>
      <c r="M215" s="10">
        <f t="shared" si="45"/>
        <v>806.22</v>
      </c>
      <c r="N215" s="11">
        <f t="shared" si="41"/>
        <v>1.53848132863646E-4</v>
      </c>
    </row>
    <row r="216" spans="1:14" ht="39" customHeight="1" x14ac:dyDescent="0.2">
      <c r="A216" s="7" t="s">
        <v>611</v>
      </c>
      <c r="B216" s="9" t="s">
        <v>612</v>
      </c>
      <c r="C216" s="7" t="s">
        <v>27</v>
      </c>
      <c r="D216" s="7" t="s">
        <v>613</v>
      </c>
      <c r="E216" s="8" t="s">
        <v>50</v>
      </c>
      <c r="F216" s="9">
        <v>362.01</v>
      </c>
      <c r="G216" s="10">
        <v>31.79</v>
      </c>
      <c r="H216" s="10">
        <v>0.38</v>
      </c>
      <c r="I216" s="10">
        <v>38.89</v>
      </c>
      <c r="J216" s="10">
        <f t="shared" si="42"/>
        <v>39.270000000000003</v>
      </c>
      <c r="K216" s="10">
        <f t="shared" si="43"/>
        <v>137.56</v>
      </c>
      <c r="L216" s="10">
        <f t="shared" si="44"/>
        <v>14078.57</v>
      </c>
      <c r="M216" s="10">
        <f t="shared" si="45"/>
        <v>14216.13</v>
      </c>
      <c r="N216" s="11">
        <f t="shared" si="41"/>
        <v>2.7128141909737585E-3</v>
      </c>
    </row>
    <row r="217" spans="1:14" ht="25.5" x14ac:dyDescent="0.2">
      <c r="A217" s="19"/>
      <c r="B217" s="19"/>
      <c r="C217" s="19"/>
      <c r="D217" s="19"/>
      <c r="E217" s="19"/>
      <c r="F217" s="19"/>
      <c r="G217" s="19"/>
      <c r="H217" s="19"/>
      <c r="I217" s="19"/>
      <c r="J217" s="19" t="s">
        <v>614</v>
      </c>
      <c r="K217" s="19" t="s">
        <v>615</v>
      </c>
      <c r="L217" s="19" t="s">
        <v>616</v>
      </c>
      <c r="M217" s="19" t="s">
        <v>617</v>
      </c>
      <c r="N217" s="19"/>
    </row>
    <row r="218" spans="1:14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</row>
    <row r="219" spans="1:14" x14ac:dyDescent="0.2">
      <c r="A219" s="29"/>
      <c r="B219" s="29"/>
      <c r="C219" s="29"/>
      <c r="D219" s="20"/>
      <c r="E219" s="19"/>
      <c r="F219" s="19"/>
      <c r="G219" s="19"/>
      <c r="H219" s="19"/>
      <c r="I219" s="19"/>
      <c r="J219" s="23" t="s">
        <v>618</v>
      </c>
      <c r="K219" s="29"/>
      <c r="L219" s="30">
        <v>4284780.5599999996</v>
      </c>
      <c r="M219" s="29"/>
      <c r="N219" s="29"/>
    </row>
    <row r="220" spans="1:14" x14ac:dyDescent="0.2">
      <c r="A220" s="29"/>
      <c r="B220" s="29"/>
      <c r="C220" s="29"/>
      <c r="D220" s="20"/>
      <c r="E220" s="19"/>
      <c r="F220" s="19"/>
      <c r="G220" s="19"/>
      <c r="H220" s="19"/>
      <c r="I220" s="19"/>
      <c r="J220" s="23" t="s">
        <v>619</v>
      </c>
      <c r="K220" s="29"/>
      <c r="L220" s="30">
        <v>955582.03</v>
      </c>
      <c r="M220" s="29"/>
      <c r="N220" s="29"/>
    </row>
    <row r="221" spans="1:14" x14ac:dyDescent="0.2">
      <c r="A221" s="29"/>
      <c r="B221" s="29"/>
      <c r="C221" s="29"/>
      <c r="D221" s="20"/>
      <c r="E221" s="19"/>
      <c r="F221" s="19"/>
      <c r="G221" s="19"/>
      <c r="H221" s="19"/>
      <c r="I221" s="19"/>
      <c r="J221" s="23" t="s">
        <v>620</v>
      </c>
      <c r="K221" s="29"/>
      <c r="L221" s="30">
        <v>5240362.59</v>
      </c>
      <c r="M221" s="29"/>
      <c r="N221" s="29"/>
    </row>
    <row r="222" spans="1:14" ht="60" customHeight="1" x14ac:dyDescent="0.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69.95" customHeight="1" x14ac:dyDescent="0.2">
      <c r="A223" s="31" t="s">
        <v>621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</row>
  </sheetData>
  <mergeCells count="27">
    <mergeCell ref="A221:C221"/>
    <mergeCell ref="J221:K221"/>
    <mergeCell ref="L221:N221"/>
    <mergeCell ref="A223:N223"/>
    <mergeCell ref="A219:C219"/>
    <mergeCell ref="J219:K219"/>
    <mergeCell ref="L219:N219"/>
    <mergeCell ref="A220:C220"/>
    <mergeCell ref="J220:K220"/>
    <mergeCell ref="L220:N220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1181102362204722" right="0.51181102362204722" top="0.98425196850393704" bottom="0.98425196850393704" header="0.51181102362204722" footer="0.51181102362204722"/>
  <pageSetup paperSize="9" scale="68" fitToHeight="0" orientation="landscape" r:id="rId1"/>
  <headerFooter>
    <oddHeader>&amp;L &amp;CTJPR
CNPJ: 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Antony Murillo Costa</cp:lastModifiedBy>
  <cp:revision>0</cp:revision>
  <cp:lastPrinted>2024-12-02T12:51:48Z</cp:lastPrinted>
  <dcterms:created xsi:type="dcterms:W3CDTF">2024-12-02T12:39:08Z</dcterms:created>
  <dcterms:modified xsi:type="dcterms:W3CDTF">2024-12-02T12:52:07Z</dcterms:modified>
</cp:coreProperties>
</file>